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NANCY  GUERRA\PRESUPUESTOS\SIGER\2023\"/>
    </mc:Choice>
  </mc:AlternateContent>
  <xr:revisionPtr revIDLastSave="0" documentId="8_{9BCBA058-C091-4D03-B9D3-A6A2845EDD24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May" sheetId="39" state="hidden" r:id="rId1"/>
    <sheet name="Din May" sheetId="40" state="hidden" r:id="rId2"/>
    <sheet name="Mayo" sheetId="41" r:id="rId3"/>
  </sheets>
  <externalReferences>
    <externalReference r:id="rId4"/>
  </externalReferences>
  <definedNames>
    <definedName name="_xlnm._FilterDatabase" localSheetId="0" hidden="1">May!$A$4:$AC$23</definedName>
    <definedName name="_xlnm._FilterDatabase" localSheetId="2" hidden="1">Mayo!$A$8:$L$53</definedName>
    <definedName name="_xlnm.Print_Area" localSheetId="2">Mayo!$A$1:$L$61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41" l="1"/>
  <c r="K54" i="41"/>
  <c r="I54" i="41"/>
  <c r="H54" i="41"/>
  <c r="M53" i="41"/>
  <c r="K53" i="41"/>
  <c r="I53" i="41"/>
  <c r="H53" i="41"/>
  <c r="M46" i="41"/>
  <c r="K46" i="41"/>
  <c r="I46" i="41"/>
  <c r="H46" i="41"/>
  <c r="M41" i="41"/>
  <c r="K41" i="41"/>
  <c r="I41" i="41"/>
  <c r="H41" i="41"/>
  <c r="M39" i="41"/>
  <c r="K39" i="41"/>
  <c r="I39" i="41"/>
  <c r="H39" i="41"/>
  <c r="M38" i="41"/>
  <c r="N38" i="41" s="1"/>
  <c r="K38" i="41"/>
  <c r="L38" i="41" s="1"/>
  <c r="I38" i="41"/>
  <c r="J38" i="41" s="1"/>
  <c r="H38" i="41"/>
  <c r="AC19" i="39"/>
  <c r="AB19" i="39"/>
  <c r="H36" i="41" l="1"/>
  <c r="I36" i="41"/>
  <c r="K36" i="41"/>
  <c r="M36" i="41"/>
  <c r="M35" i="41" l="1"/>
  <c r="K35" i="41"/>
  <c r="I35" i="41"/>
  <c r="H35" i="41"/>
  <c r="AC18" i="39" l="1"/>
  <c r="AB18" i="39" l="1"/>
  <c r="M45" i="41" l="1"/>
  <c r="M44" i="41" s="1"/>
  <c r="M43" i="41" s="1"/>
  <c r="K45" i="41"/>
  <c r="K44" i="41" s="1"/>
  <c r="K43" i="41" s="1"/>
  <c r="I45" i="41"/>
  <c r="I44" i="41" s="1"/>
  <c r="I43" i="41" s="1"/>
  <c r="H45" i="41"/>
  <c r="H44" i="41" s="1"/>
  <c r="H43" i="41" s="1"/>
  <c r="H48" i="41" s="1"/>
  <c r="M32" i="41"/>
  <c r="K32" i="41"/>
  <c r="I32" i="41"/>
  <c r="H32" i="41"/>
  <c r="M29" i="41"/>
  <c r="K29" i="41"/>
  <c r="I29" i="41"/>
  <c r="H29" i="41"/>
  <c r="M26" i="41"/>
  <c r="K26" i="41"/>
  <c r="I26" i="41"/>
  <c r="H26" i="41"/>
  <c r="M21" i="41"/>
  <c r="K21" i="41"/>
  <c r="I21" i="41"/>
  <c r="H21" i="41"/>
  <c r="I48" i="41" l="1"/>
  <c r="J43" i="41"/>
  <c r="J48" i="41" s="1"/>
  <c r="M48" i="41"/>
  <c r="N48" i="41" s="1"/>
  <c r="N43" i="41"/>
  <c r="K48" i="41"/>
  <c r="L43" i="41"/>
  <c r="L48" i="41" s="1"/>
  <c r="H34" i="41" l="1"/>
  <c r="K16" i="41"/>
  <c r="K17" i="41"/>
  <c r="K18" i="41"/>
  <c r="K25" i="41"/>
  <c r="K24" i="41" s="1"/>
  <c r="K28" i="41"/>
  <c r="K27" i="41" s="1"/>
  <c r="K31" i="41"/>
  <c r="K34" i="41"/>
  <c r="M25" i="41"/>
  <c r="M24" i="41" s="1"/>
  <c r="M28" i="41"/>
  <c r="M27" i="41" s="1"/>
  <c r="M16" i="41"/>
  <c r="M17" i="41"/>
  <c r="M18" i="41"/>
  <c r="M31" i="41"/>
  <c r="M34" i="41"/>
  <c r="H31" i="41"/>
  <c r="I34" i="41"/>
  <c r="I31" i="41"/>
  <c r="I28" i="41"/>
  <c r="I27" i="41" s="1"/>
  <c r="I25" i="41"/>
  <c r="I24" i="41" s="1"/>
  <c r="I16" i="41"/>
  <c r="I17" i="41"/>
  <c r="I18" i="41"/>
  <c r="H28" i="41"/>
  <c r="H27" i="41" s="1"/>
  <c r="H25" i="41"/>
  <c r="H24" i="41" s="1"/>
  <c r="H18" i="41"/>
  <c r="H17" i="41"/>
  <c r="H16" i="41"/>
  <c r="K23" i="41" l="1"/>
  <c r="M23" i="41"/>
  <c r="I23" i="41"/>
  <c r="H23" i="41"/>
  <c r="M20" i="41"/>
  <c r="K15" i="41"/>
  <c r="K14" i="41" s="1"/>
  <c r="H20" i="41"/>
  <c r="N34" i="41"/>
  <c r="N31" i="41"/>
  <c r="K20" i="41"/>
  <c r="I15" i="41"/>
  <c r="I14" i="41" s="1"/>
  <c r="K52" i="41"/>
  <c r="K51" i="41" s="1"/>
  <c r="K50" i="41" s="1"/>
  <c r="K56" i="41" s="1"/>
  <c r="L34" i="41"/>
  <c r="I20" i="41"/>
  <c r="M52" i="41"/>
  <c r="M51" i="41" s="1"/>
  <c r="M50" i="41" s="1"/>
  <c r="L31" i="41"/>
  <c r="H15" i="41"/>
  <c r="H14" i="41" s="1"/>
  <c r="J31" i="41"/>
  <c r="I52" i="41"/>
  <c r="I51" i="41" s="1"/>
  <c r="I50" i="41" s="1"/>
  <c r="I56" i="41" s="1"/>
  <c r="M15" i="41"/>
  <c r="M14" i="41" s="1"/>
  <c r="H52" i="41"/>
  <c r="H51" i="41" s="1"/>
  <c r="H50" i="41" s="1"/>
  <c r="H56" i="41" s="1"/>
  <c r="J34" i="41"/>
  <c r="K10" i="41" l="1"/>
  <c r="I10" i="41"/>
  <c r="H10" i="41"/>
  <c r="N20" i="41"/>
  <c r="L20" i="41"/>
  <c r="J14" i="41"/>
  <c r="L23" i="41"/>
  <c r="J20" i="41"/>
  <c r="N50" i="41"/>
  <c r="L14" i="41"/>
  <c r="M56" i="41"/>
  <c r="N56" i="41" s="1"/>
  <c r="L50" i="41"/>
  <c r="L56" i="41" s="1"/>
  <c r="J50" i="41"/>
  <c r="J56" i="41" s="1"/>
  <c r="N14" i="41"/>
  <c r="J23" i="41"/>
  <c r="N23" i="41"/>
  <c r="M10" i="41" l="1"/>
  <c r="J10" i="41"/>
  <c r="L41" i="41"/>
  <c r="J41" i="41"/>
  <c r="L10" i="41"/>
  <c r="N41" i="41"/>
  <c r="N10" i="41" l="1"/>
</calcChain>
</file>

<file path=xl/sharedStrings.xml><?xml version="1.0" encoding="utf-8"?>
<sst xmlns="http://schemas.openxmlformats.org/spreadsheetml/2006/main" count="433" uniqueCount="130">
  <si>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</si>
  <si>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</si>
  <si>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</si>
  <si>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</si>
  <si>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</si>
  <si>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</si>
  <si>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</si>
  <si>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</si>
  <si>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</si>
  <si>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</si>
  <si>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</si>
  <si>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</si>
  <si>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</si>
  <si>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</si>
  <si>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</si>
  <si>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</si>
  <si>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</si>
  <si>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</si>
  <si>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</si>
  <si>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</si>
  <si>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</si>
  <si>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</si>
  <si>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</si>
  <si>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</si>
  <si>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</si>
  <si>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</si>
  <si>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A</t>
  </si>
  <si>
    <t>Nación</t>
  </si>
  <si>
    <t>CSF</t>
  </si>
  <si>
    <t>ADQUISICION DE BIENES Y SERVICIOS</t>
  </si>
  <si>
    <t>SSF</t>
  </si>
  <si>
    <t>C</t>
  </si>
  <si>
    <t>DESC</t>
  </si>
  <si>
    <t>GASTOS DE PERSONAL</t>
  </si>
  <si>
    <t>GASTOS GENERALES</t>
  </si>
  <si>
    <t>TRANSFERENCIAS CORRIENTES</t>
  </si>
  <si>
    <t>Etiquetas de fila</t>
  </si>
  <si>
    <t>Total general</t>
  </si>
  <si>
    <t>Suma de APR. VIGENTE</t>
  </si>
  <si>
    <t>Suma de COMPROMISO</t>
  </si>
  <si>
    <t>Suma de OBLIGACION</t>
  </si>
  <si>
    <t>Cuenta de ITEM</t>
  </si>
  <si>
    <t>PRESIDENCIA DE LA REPÚBLICA</t>
  </si>
  <si>
    <t>CTA PROG</t>
  </si>
  <si>
    <t>SUBC
SUBP</t>
  </si>
  <si>
    <t>OBJG
PROY</t>
  </si>
  <si>
    <t>ORD
SPRY</t>
  </si>
  <si>
    <t>CONCEPTO</t>
  </si>
  <si>
    <t>APROPIACIÓN VIGENTE</t>
  </si>
  <si>
    <t>COMPROMISOS</t>
  </si>
  <si>
    <t>% EJEC</t>
  </si>
  <si>
    <t>OBLIGACIONES</t>
  </si>
  <si>
    <t>A. FUNCIONAMIENTO</t>
  </si>
  <si>
    <t>TOTAL PRESUPUESTO DE FUNCIONAMIENTO</t>
  </si>
  <si>
    <t>C. INVERSIÓN</t>
  </si>
  <si>
    <t>INTERSUBSECTORIAL GOBIERNO</t>
  </si>
  <si>
    <t>TOTAL PRESUPUESTO DE INVERSIÓN</t>
  </si>
  <si>
    <t>Valores</t>
  </si>
  <si>
    <t>Suma de APR BLOQUEADA</t>
  </si>
  <si>
    <t>REINTEGRACIÓN DE PERSONAS Y GRUPOS ALZADOS EN ARMAS DESDE EL SECTOR PRESIDENCIA</t>
  </si>
  <si>
    <t>TOTAL PRESUPUESTO ARN</t>
  </si>
  <si>
    <t>AGENCIA PARA LA REINCORPORACION Y LA NORMALIZACION</t>
  </si>
  <si>
    <t>02-12-00</t>
  </si>
  <si>
    <t>10</t>
  </si>
  <si>
    <t>4</t>
  </si>
  <si>
    <t>3</t>
  </si>
  <si>
    <t>11</t>
  </si>
  <si>
    <t>0211</t>
  </si>
  <si>
    <t>1000</t>
  </si>
  <si>
    <t>SUB
CTA</t>
  </si>
  <si>
    <t>SOR
ORD</t>
  </si>
  <si>
    <t>SUB
ITEM</t>
  </si>
  <si>
    <t>SUB
ITEM 2</t>
  </si>
  <si>
    <t>PAGOS</t>
  </si>
  <si>
    <t>ORDEN PAGO</t>
  </si>
  <si>
    <t>A-01-01-01</t>
  </si>
  <si>
    <t>01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</si>
  <si>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</si>
  <si>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</si>
  <si>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</si>
  <si>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</si>
  <si>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</si>
  <si>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</si>
  <si>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</si>
  <si>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TRANSFERENCIAS</t>
  </si>
  <si>
    <t>A-03-03-01-001</t>
  </si>
  <si>
    <t>001</t>
  </si>
  <si>
    <t>GASTOS POR TRIBUTOS, MULTAS, SANCIONES E INTERESES DE MORA</t>
  </si>
  <si>
    <t>A-08-01</t>
  </si>
  <si>
    <t>08</t>
  </si>
  <si>
    <t>IMPUESTOS</t>
  </si>
  <si>
    <t>A-08-04-01</t>
  </si>
  <si>
    <t>04</t>
  </si>
  <si>
    <t>CUOTA DE FISCALIZACIÓN Y AUDITAJE</t>
  </si>
  <si>
    <t>INVERSIÓN</t>
  </si>
  <si>
    <t>C-0211-1000-3</t>
  </si>
  <si>
    <t>PREVENCIÓN RIESGOS DE VICTIMIZACIÓN Y REINCIDENCIA EN POBLACIÓN EN PROCESO DE REINTEGRACIÓN Y EN REINCORPORACIÓN  NACIONAL</t>
  </si>
  <si>
    <t>C-0211-1000-4</t>
  </si>
  <si>
    <t>FORTALECIMIENTO DE LA REINCORPORACIÓN DE LOS EXINTEGRANTES DE LAS FARC-EP  NACIONAL</t>
  </si>
  <si>
    <t>PLANTA DE PERSONAL PERMANENTE</t>
  </si>
  <si>
    <t>A ENTIDADES DEL GOBIERNO</t>
  </si>
  <si>
    <t>A ORGANOS DEL PGN</t>
  </si>
  <si>
    <t>FONDO DE PROGRAMAS ESPECIALES PARA LA PAZ: PROGRAMA DE REINTEGRACIÓN SOCIAL Y ECONOMICA</t>
  </si>
  <si>
    <t>CONTRIBUCIONES</t>
  </si>
  <si>
    <t>A-03-04-02-012</t>
  </si>
  <si>
    <t>012</t>
  </si>
  <si>
    <t>INCAPACIDADES Y LICENCIAS DE MATERNIDAD Y PATERNIDAD (NO DE PENSIONES)</t>
  </si>
  <si>
    <t>PRESTACIONES SOCIALES RELACIONADAS CON EL EMPLEO</t>
  </si>
  <si>
    <t>PRESTACIONES SOCIALES</t>
  </si>
  <si>
    <t>Elaboró: Claudia Milena Pérez Pintor - Contratista Prof. 4 Grupo Presupuesto</t>
  </si>
  <si>
    <t>FONDO DE PROGRAMAS ESPECIALES PARA LA PAZ: PROGRAMA DE REINTEGRACIÓN SOCIAL Y ECONÓMICA</t>
  </si>
  <si>
    <t>AGENCIA PARA LA REINCORPORACIÓN Y LA NORMALIZACIÓN - ARN</t>
  </si>
  <si>
    <t>A-02</t>
  </si>
  <si>
    <t>ADQUISICIÓN DE BIENES  Y SERVICIOS</t>
  </si>
  <si>
    <t>SERVICIO DEUDA</t>
  </si>
  <si>
    <t>B-10-04-01</t>
  </si>
  <si>
    <t>B</t>
  </si>
  <si>
    <t>APORTES AL FONDO DE CONTINGENCIAS</t>
  </si>
  <si>
    <t>B. SERVICIO A LA DEUDA</t>
  </si>
  <si>
    <t>SERVICIO DE LA DEUDA PÚBLICA INTERNA</t>
  </si>
  <si>
    <t>FONDO DE CONTINGENCIAS</t>
  </si>
  <si>
    <t>TOTAL PRESUPUESTO DE SERVICIO A LA  DEUDA</t>
  </si>
  <si>
    <t>Suma de ORDEN PAGO</t>
  </si>
  <si>
    <t>INFORME DE EJECUCIÓN PRESUPUESTAL VIGENCIA 2023</t>
  </si>
  <si>
    <t>Enero-Mayo</t>
  </si>
  <si>
    <t>A-08-05</t>
  </si>
  <si>
    <t>05</t>
  </si>
  <si>
    <t>MULTAS, SANCIONES E INTERESES DE MORA</t>
  </si>
  <si>
    <t>Revisó: Jorge David Alonso Bello - Coordinador Grupo Presupuesto</t>
  </si>
  <si>
    <t>PERIODO DEL 1 DE ENERO 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</si>
</sst>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[$-1240A]&quot;$&quot;\ #,##0.00;\(&quot;$&quot;\ #,##0.00\)"/>
    <numFmt numFmtId="166" formatCode="_(* #,##0.00_);_(* \(#,##0.00\);_(* &quot;-&quot;??_);_(@_)"/>
    <numFmt numFmtId="167" formatCode="&quot;$&quot;\ #,##0.00"/>
    <numFmt numFmtId="168" formatCode="[$-1240A]&quot;$&quot;\ #,##0.00;\-&quot;$&quot;\ #,##0.00"/>
  </numFmts>
  <fonts count="20" x14ac:knownFonts="1"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Arial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2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43" fontId="2" fillId="0" borderId="0" xfId="1" applyFont="1" applyFill="1" applyBorder="1"/>
    <xf numFmtId="0" fontId="5" fillId="2" borderId="0" xfId="6" applyFill="1" applyAlignment="1">
      <alignment vertical="center"/>
    </xf>
    <xf numFmtId="0" fontId="7" fillId="2" borderId="1" xfId="6" applyFont="1" applyFill="1" applyBorder="1" applyAlignment="1">
      <alignment horizontal="center" vertical="center" wrapText="1"/>
    </xf>
    <xf numFmtId="10" fontId="8" fillId="2" borderId="1" xfId="8" applyNumberFormat="1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10" fontId="8" fillId="2" borderId="0" xfId="8" applyNumberFormat="1" applyFont="1" applyFill="1" applyAlignment="1">
      <alignment horizontal="center" vertical="center"/>
    </xf>
    <xf numFmtId="0" fontId="8" fillId="2" borderId="0" xfId="6" applyFont="1" applyFill="1" applyAlignment="1">
      <alignment horizontal="center" vertical="center"/>
    </xf>
    <xf numFmtId="0" fontId="9" fillId="2" borderId="0" xfId="6" applyFont="1" applyFill="1" applyAlignment="1">
      <alignment vertical="center"/>
    </xf>
    <xf numFmtId="0" fontId="10" fillId="3" borderId="0" xfId="6" applyFont="1" applyFill="1" applyAlignment="1">
      <alignment vertical="center"/>
    </xf>
    <xf numFmtId="0" fontId="11" fillId="3" borderId="0" xfId="6" applyFont="1" applyFill="1" applyAlignment="1">
      <alignment vertical="center"/>
    </xf>
    <xf numFmtId="166" fontId="10" fillId="3" borderId="0" xfId="3" applyFont="1" applyFill="1" applyAlignment="1">
      <alignment vertical="center"/>
    </xf>
    <xf numFmtId="10" fontId="10" fillId="3" borderId="0" xfId="8" applyNumberFormat="1" applyFont="1" applyFill="1" applyAlignment="1">
      <alignment horizontal="center" vertical="center"/>
    </xf>
    <xf numFmtId="3" fontId="5" fillId="2" borderId="0" xfId="6" applyNumberFormat="1" applyFill="1" applyAlignment="1">
      <alignment vertical="center"/>
    </xf>
    <xf numFmtId="0" fontId="6" fillId="2" borderId="0" xfId="6" applyFont="1" applyFill="1" applyAlignment="1">
      <alignment vertical="center"/>
    </xf>
    <xf numFmtId="0" fontId="12" fillId="2" borderId="0" xfId="6" applyFont="1" applyFill="1" applyAlignment="1">
      <alignment horizontal="center" vertical="center"/>
    </xf>
    <xf numFmtId="0" fontId="5" fillId="2" borderId="0" xfId="6" applyFill="1" applyAlignment="1">
      <alignment horizontal="left" vertical="center" wrapText="1"/>
    </xf>
    <xf numFmtId="166" fontId="6" fillId="2" borderId="0" xfId="3" applyFont="1" applyFill="1" applyAlignment="1">
      <alignment vertical="center"/>
    </xf>
    <xf numFmtId="10" fontId="13" fillId="2" borderId="0" xfId="8" applyNumberFormat="1" applyFont="1" applyFill="1" applyAlignment="1">
      <alignment horizontal="center" vertical="center"/>
    </xf>
    <xf numFmtId="0" fontId="13" fillId="2" borderId="0" xfId="6" applyFont="1" applyFill="1" applyAlignment="1">
      <alignment horizontal="center" vertical="center"/>
    </xf>
    <xf numFmtId="166" fontId="13" fillId="2" borderId="0" xfId="3" applyFont="1" applyFill="1" applyAlignment="1">
      <alignment vertical="center"/>
    </xf>
    <xf numFmtId="166" fontId="8" fillId="2" borderId="0" xfId="3" applyFont="1" applyFill="1" applyAlignment="1">
      <alignment vertical="center"/>
    </xf>
    <xf numFmtId="0" fontId="9" fillId="2" borderId="0" xfId="6" applyFont="1" applyFill="1" applyAlignment="1">
      <alignment horizontal="center" vertical="center"/>
    </xf>
    <xf numFmtId="166" fontId="4" fillId="2" borderId="0" xfId="3" applyFont="1" applyFill="1" applyAlignment="1">
      <alignment vertical="center"/>
    </xf>
    <xf numFmtId="166" fontId="5" fillId="2" borderId="0" xfId="3" applyFont="1" applyFill="1" applyAlignment="1">
      <alignment vertical="center"/>
    </xf>
    <xf numFmtId="0" fontId="8" fillId="2" borderId="0" xfId="6" applyFont="1" applyFill="1" applyAlignment="1">
      <alignment vertical="center" wrapText="1"/>
    </xf>
    <xf numFmtId="166" fontId="6" fillId="3" borderId="0" xfId="3" applyFont="1" applyFill="1" applyAlignment="1">
      <alignment vertical="center"/>
    </xf>
    <xf numFmtId="0" fontId="14" fillId="2" borderId="0" xfId="6" applyFont="1" applyFill="1" applyAlignment="1">
      <alignment horizontal="center" vertical="center"/>
    </xf>
    <xf numFmtId="0" fontId="5" fillId="3" borderId="0" xfId="6" applyFill="1" applyAlignment="1">
      <alignment vertical="center"/>
    </xf>
    <xf numFmtId="0" fontId="5" fillId="2" borderId="0" xfId="6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6" fillId="2" borderId="0" xfId="6" applyFont="1" applyFill="1" applyAlignment="1">
      <alignment horizontal="left" vertical="center" wrapText="1"/>
    </xf>
    <xf numFmtId="0" fontId="8" fillId="2" borderId="0" xfId="6" applyFont="1" applyFill="1" applyAlignment="1">
      <alignment horizontal="left" vertical="center" wrapText="1"/>
    </xf>
    <xf numFmtId="0" fontId="6" fillId="3" borderId="0" xfId="6" applyFont="1" applyFill="1" applyAlignment="1">
      <alignment horizontal="left" vertical="center" wrapText="1"/>
    </xf>
    <xf numFmtId="4" fontId="2" fillId="0" borderId="0" xfId="0" applyNumberFormat="1" applyFont="1"/>
    <xf numFmtId="3" fontId="2" fillId="0" borderId="0" xfId="0" applyNumberFormat="1" applyFont="1"/>
    <xf numFmtId="43" fontId="5" fillId="2" borderId="0" xfId="6" applyNumberFormat="1" applyFill="1" applyAlignment="1">
      <alignment vertical="center"/>
    </xf>
    <xf numFmtId="49" fontId="6" fillId="2" borderId="0" xfId="6" applyNumberFormat="1" applyFont="1" applyFill="1" applyAlignment="1">
      <alignment horizontal="center" vertical="center"/>
    </xf>
    <xf numFmtId="49" fontId="13" fillId="2" borderId="0" xfId="6" applyNumberFormat="1" applyFont="1" applyFill="1" applyAlignment="1">
      <alignment horizontal="center" vertical="center"/>
    </xf>
    <xf numFmtId="49" fontId="8" fillId="2" borderId="0" xfId="6" applyNumberFormat="1" applyFont="1" applyFill="1" applyAlignment="1">
      <alignment horizontal="center" vertical="center"/>
    </xf>
    <xf numFmtId="49" fontId="5" fillId="2" borderId="0" xfId="6" applyNumberFormat="1" applyFill="1" applyAlignment="1">
      <alignment horizontal="center" vertical="center"/>
    </xf>
    <xf numFmtId="49" fontId="5" fillId="2" borderId="0" xfId="6" applyNumberFormat="1" applyFill="1" applyAlignment="1">
      <alignment vertical="center"/>
    </xf>
    <xf numFmtId="166" fontId="8" fillId="4" borderId="0" xfId="3" applyFont="1" applyFill="1" applyAlignment="1">
      <alignment vertical="center"/>
    </xf>
    <xf numFmtId="0" fontId="8" fillId="4" borderId="0" xfId="6" applyFont="1" applyFill="1" applyAlignment="1">
      <alignment horizontal="center" vertical="center"/>
    </xf>
    <xf numFmtId="166" fontId="6" fillId="4" borderId="0" xfId="3" applyFont="1" applyFill="1" applyAlignment="1">
      <alignment vertical="center"/>
    </xf>
    <xf numFmtId="10" fontId="13" fillId="4" borderId="0" xfId="8" applyNumberFormat="1" applyFont="1" applyFill="1" applyAlignment="1">
      <alignment horizontal="center" vertical="center"/>
    </xf>
    <xf numFmtId="10" fontId="8" fillId="4" borderId="0" xfId="8" applyNumberFormat="1" applyFont="1" applyFill="1" applyAlignment="1">
      <alignment horizontal="center" vertical="center"/>
    </xf>
    <xf numFmtId="0" fontId="3" fillId="0" borderId="0" xfId="0" applyFont="1" applyAlignment="1">
      <alignment horizontal="left" indent="1"/>
    </xf>
    <xf numFmtId="0" fontId="3" fillId="0" borderId="0" xfId="0" applyFont="1"/>
    <xf numFmtId="10" fontId="6" fillId="3" borderId="0" xfId="7" applyNumberFormat="1" applyFont="1" applyFill="1" applyAlignment="1">
      <alignment vertical="center"/>
    </xf>
    <xf numFmtId="164" fontId="2" fillId="0" borderId="0" xfId="5" applyFont="1" applyFill="1" applyBorder="1"/>
    <xf numFmtId="10" fontId="6" fillId="3" borderId="0" xfId="8" applyNumberFormat="1" applyFont="1" applyFill="1" applyAlignment="1">
      <alignment horizontal="center" vertical="center"/>
    </xf>
    <xf numFmtId="41" fontId="2" fillId="0" borderId="0" xfId="2" applyFont="1" applyFill="1" applyBorder="1"/>
    <xf numFmtId="167" fontId="2" fillId="0" borderId="0" xfId="0" applyNumberFormat="1" applyFont="1"/>
    <xf numFmtId="0" fontId="14" fillId="2" borderId="0" xfId="6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8" fillId="2" borderId="0" xfId="6" applyFont="1" applyFill="1" applyAlignment="1">
      <alignment vertical="center"/>
    </xf>
    <xf numFmtId="7" fontId="2" fillId="0" borderId="0" xfId="0" applyNumberFormat="1" applyFont="1"/>
    <xf numFmtId="43" fontId="1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0" borderId="0" xfId="0" applyNumberFormat="1" applyFont="1"/>
    <xf numFmtId="0" fontId="15" fillId="0" borderId="0" xfId="0" applyFont="1" applyAlignment="1">
      <alignment horizontal="center" vertical="center" wrapText="1" readingOrder="1"/>
    </xf>
    <xf numFmtId="0" fontId="15" fillId="5" borderId="2" xfId="0" applyFont="1" applyFill="1" applyBorder="1" applyAlignment="1">
      <alignment horizontal="center" vertical="center" wrapText="1" readingOrder="1"/>
    </xf>
    <xf numFmtId="0" fontId="16" fillId="5" borderId="2" xfId="0" applyFont="1" applyFill="1" applyBorder="1" applyAlignment="1">
      <alignment horizontal="left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left" vertical="center" wrapText="1" readingOrder="1"/>
    </xf>
    <xf numFmtId="0" fontId="19" fillId="0" borderId="2" xfId="0" applyFont="1" applyBorder="1" applyAlignment="1">
      <alignment vertical="center" wrapText="1" readingOrder="1"/>
    </xf>
    <xf numFmtId="168" fontId="19" fillId="0" borderId="2" xfId="0" applyNumberFormat="1" applyFont="1" applyBorder="1" applyAlignment="1">
      <alignment horizontal="right" vertical="center" wrapText="1" readingOrder="1"/>
    </xf>
    <xf numFmtId="41" fontId="2" fillId="0" borderId="0" xfId="0" applyNumberFormat="1" applyFont="1"/>
    <xf numFmtId="0" fontId="8" fillId="2" borderId="0" xfId="6" applyFont="1" applyFill="1" applyAlignment="1">
      <alignment horizontal="left" vertical="center" wrapText="1"/>
    </xf>
    <xf numFmtId="0" fontId="6" fillId="2" borderId="0" xfId="6" applyFont="1" applyFill="1" applyAlignment="1">
      <alignment horizontal="center" vertical="center"/>
    </xf>
    <xf numFmtId="0" fontId="5" fillId="2" borderId="0" xfId="6" applyFill="1" applyAlignment="1">
      <alignment horizontal="center" vertical="center"/>
    </xf>
    <xf numFmtId="0" fontId="14" fillId="2" borderId="0" xfId="6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13" fillId="2" borderId="0" xfId="6" applyFont="1" applyFill="1" applyAlignment="1">
      <alignment horizontal="left" vertical="center" wrapText="1"/>
    </xf>
    <xf numFmtId="0" fontId="6" fillId="2" borderId="0" xfId="6" applyFont="1" applyFill="1" applyAlignment="1">
      <alignment horizontal="left" vertical="center" wrapText="1"/>
    </xf>
    <xf numFmtId="0" fontId="6" fillId="0" borderId="0" xfId="6" applyFont="1" applyAlignment="1">
      <alignment horizontal="left" vertical="center" wrapText="1"/>
    </xf>
    <xf numFmtId="0" fontId="6" fillId="3" borderId="0" xfId="6" applyFont="1" applyFill="1" applyAlignment="1">
      <alignment horizontal="left" vertical="center" wrapText="1"/>
    </xf>
  </cellXfs>
  <cellStyles count="10">
    <cellStyle name="Millares" xfId="1" builtinId="3"/>
    <cellStyle name="Millares [0]" xfId="2" builtinId="6"/>
    <cellStyle name="Millares 2" xfId="3" xr:uid="{00000000-0005-0000-0000-000002000000}"/>
    <cellStyle name="Millares 3" xfId="4" xr:uid="{00000000-0005-0000-0000-000003000000}"/>
    <cellStyle name="Moneda [0]" xfId="5" builtinId="7"/>
    <cellStyle name="Normal" xfId="0" builtinId="0"/>
    <cellStyle name="Normal 2" xfId="6" xr:uid="{00000000-0005-0000-0000-000006000000}"/>
    <cellStyle name="Porcentaje" xfId="7" builtinId="5"/>
    <cellStyle name="Porcentaje 2" xfId="8" xr:uid="{00000000-0005-0000-0000-000008000000}"/>
    <cellStyle name="Porcentaje 4" xfId="9" xr:uid="{00000000-0005-0000-0000-000009000000}"/>
  </cellStyles>
  <dxfs count="2">
    <dxf>
      <numFmt numFmtId="4" formatCode="#,##0.00"/>
    </dxf>
    <dxf>
      <font>
        <b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161926</xdr:rowOff>
    </xdr:from>
    <xdr:to>
      <xdr:col>3</xdr:col>
      <xdr:colOff>457200</xdr:colOff>
      <xdr:row>5</xdr:row>
      <xdr:rowOff>158216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D14E6C7-D989-B984-6DED-9602854DF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1926"/>
          <a:ext cx="1171575" cy="8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r.int\Data\PRESUPUESTO\Presupuesto\Informes\2023\Mayo\Cierre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P"/>
      <sheetName val="Din CDP"/>
      <sheetName val="RP+Adic y Red"/>
      <sheetName val="Din RP"/>
      <sheetName val="OBLIB"/>
      <sheetName val="PAGOS"/>
      <sheetName val="Ejec 310523"/>
      <sheetName val="INF MHCP"/>
      <sheetName val="Ejec Agregada"/>
      <sheetName val="Valid Grales"/>
      <sheetName val="Valid Bases"/>
      <sheetName val="Honorarios"/>
    </sheetNames>
    <sheetDataSet>
      <sheetData sheetId="0"/>
      <sheetData sheetId="1"/>
      <sheetData sheetId="2"/>
      <sheetData sheetId="3"/>
      <sheetData sheetId="4"/>
      <sheetData sheetId="5"/>
      <sheetData sheetId="6">
        <row r="164">
          <cell r="BB164">
            <v>45923047952.419998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ilena Perez Pintor" refreshedDate="45082.410338541667" createdVersion="6" refreshedVersion="8" minRefreshableVersion="3" recordCount="12" xr:uid="{945DD271-58BA-4DBB-A5C8-051FE9441925}">
  <cacheSource type="worksheet">
    <worksheetSource ref="C4:AC16" sheet="May"/>
  </cacheSource>
  <cacheFields count="27">
    <cacheField name="ORD" numFmtId="0">
      <sharedItems containsSemiMixedTypes="0" containsString="0" containsNumber="1" containsInteger="1" minValue="1" maxValue="211" count="6">
        <n v="1"/>
        <n v="2"/>
        <n v="3"/>
        <n v="8"/>
        <n v="10"/>
        <n v="211"/>
      </sharedItems>
    </cacheField>
    <cacheField name="DESC" numFmtId="0">
      <sharedItems count="6">
        <s v="GASTOS DE PERSONAL"/>
        <s v="GASTOS GENERALES"/>
        <s v="TRANSFERENCIAS"/>
        <s v="GASTOS POR TRIBUTOS, MULTAS, SANCIONES E INTERESES DE MORA"/>
        <s v="SERVICIO DEUDA"/>
        <s v="INVERSIÓN"/>
      </sharedItems>
    </cacheField>
    <cacheField name="RUBRO" numFmtId="0">
      <sharedItems count="14">
        <s v="A-01-01-01"/>
        <s v="A-01-01-02"/>
        <s v="A-01-01-03"/>
        <s v="A-02"/>
        <s v="A-03-03-01-001"/>
        <s v="A-03-04-02-012"/>
        <s v="A-08-01"/>
        <s v="A-08-04-01"/>
        <s v="A-08-05"/>
        <s v="B-10-04-01"/>
        <s v="C-0211-1000-3"/>
        <s v="C-0211-1000-4"/>
        <s v="A-02-01" u="1"/>
        <s v="A-02-02" u="1"/>
      </sharedItems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2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 count="5">
        <s v="10"/>
        <s v="11"/>
        <s v="13" u="1"/>
        <s v="15" u="1"/>
        <s v="25" u="1"/>
      </sharedItems>
    </cacheField>
    <cacheField name="SIT" numFmtId="0">
      <sharedItems/>
    </cacheField>
    <cacheField name="DESCRIPCION" numFmtId="0">
      <sharedItems count="15">
        <s v="SALARIO"/>
        <s v="CONTRIBUCIONES INHERENTES A LA NÓMINA"/>
        <s v="REMUNERACIONES NO CONSTITUTIVAS DE FACTOR SALARIAL"/>
        <s v="ADQUISICIÓN DE BIENES  Y SERVICIOS"/>
        <s v="FONDO DE PROGRAMAS ESPECIALES PARA LA PAZ: PROGRAMA DE REINTEGRACIÓN SOCIAL Y ECONÓMICA"/>
        <s v="INCAPACIDADES Y LICENCIAS DE MATERNIDAD Y PATERNIDAD (NO DE PENSIONES)"/>
        <s v="IMPUESTOS"/>
        <s v="CUOTA DE FISCALIZACIÓN Y AUDITAJE"/>
        <s v="MULTAS, SANCIONES E INTERESES DE MORA"/>
        <s v="APORTES AL FONDO DE CONTINGENCIAS"/>
        <s v="PREVENCIÓN RIESGOS DE VICTIMIZACIÓN Y REINCIDENCIA EN POBLACIÓN EN PROCESO DE REINTEGRACIÓN Y EN REINCORPORACIÓN  NACIONAL"/>
        <s v="FORTALECIMIENTO DE LA REINCORPORACIÓN DE LOS EXINTEGRANTES DE LAS FARC-EP  NACIONAL"/>
        <s v="ADQUISICIONES DIFERENTES DE ACTIVOS" u="1"/>
        <s v="ADQUISICIÓN DE ACTIVOS NO FINANCIEROS" u="1"/>
        <s v="FONDO DE PROGRAMAS ESPECIALES PARA LA PAZ: PROGRAMA DE REINTEGRACION SOCIAL Y ECONOMICA" u="1"/>
      </sharedItems>
    </cacheField>
    <cacheField name="APR. INICIAL" numFmtId="168">
      <sharedItems containsSemiMixedTypes="0" containsString="0" containsNumber="1" containsInteger="1" minValue="0" maxValue="202827000000"/>
    </cacheField>
    <cacheField name="APR. ADICIONADA" numFmtId="168">
      <sharedItems containsSemiMixedTypes="0" containsString="0" containsNumber="1" containsInteger="1" minValue="0" maxValue="1000000"/>
    </cacheField>
    <cacheField name="APR. REDUCIDA" numFmtId="168">
      <sharedItems containsSemiMixedTypes="0" containsString="0" containsNumber="1" containsInteger="1" minValue="0" maxValue="1000000"/>
    </cacheField>
    <cacheField name="APR. VIGENTE" numFmtId="168">
      <sharedItems containsSemiMixedTypes="0" containsString="0" containsNumber="1" containsInteger="1" minValue="1000000" maxValue="202827000000"/>
    </cacheField>
    <cacheField name="APR BLOQUEADA" numFmtId="168">
      <sharedItems containsSemiMixedTypes="0" containsString="0" containsNumber="1" containsInteger="1" minValue="0" maxValue="0"/>
    </cacheField>
    <cacheField name="CDP" numFmtId="168">
      <sharedItems containsSemiMixedTypes="0" containsString="0" containsNumber="1" minValue="0" maxValue="124062594829.13"/>
    </cacheField>
    <cacheField name="APR. DISPONIBLE" numFmtId="168">
      <sharedItems containsSemiMixedTypes="0" containsString="0" containsNumber="1" minValue="0" maxValue="78764405170.869995"/>
    </cacheField>
    <cacheField name="COMPROMISO" numFmtId="168">
      <sharedItems containsSemiMixedTypes="0" containsString="0" containsNumber="1" minValue="0" maxValue="84901180683.130005"/>
    </cacheField>
    <cacheField name="OBLIGACION" numFmtId="168">
      <sharedItems containsSemiMixedTypes="0" containsString="0" containsNumber="1" minValue="0" maxValue="29572719054.880001"/>
    </cacheField>
    <cacheField name="ORDEN PAGO" numFmtId="168">
      <sharedItems containsSemiMixedTypes="0" containsString="0" containsNumber="1" minValue="0" maxValue="29544783908.880001"/>
    </cacheField>
    <cacheField name="PAGOS" numFmtId="168">
      <sharedItems containsSemiMixedTypes="0" containsString="0" containsNumber="1" minValue="0" maxValue="29541615892.88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s v="A"/>
    <s v="01"/>
    <s v="01"/>
    <s v="01"/>
    <m/>
    <m/>
    <m/>
    <m/>
    <m/>
    <s v="Nación"/>
    <x v="0"/>
    <s v="CSF"/>
    <x v="0"/>
    <n v="28054000000"/>
    <n v="0"/>
    <n v="0"/>
    <n v="28054000000"/>
    <n v="0"/>
    <n v="26054000000"/>
    <n v="2000000000"/>
    <n v="8878035563"/>
    <n v="8876470740"/>
    <n v="8876470740"/>
    <n v="8876470740"/>
  </r>
  <r>
    <x v="0"/>
    <x v="0"/>
    <x v="1"/>
    <s v="A"/>
    <s v="01"/>
    <s v="01"/>
    <s v="02"/>
    <m/>
    <m/>
    <m/>
    <m/>
    <m/>
    <s v="Nación"/>
    <x v="0"/>
    <s v="CSF"/>
    <x v="1"/>
    <n v="10213000000"/>
    <n v="0"/>
    <n v="0"/>
    <n v="10213000000"/>
    <n v="0"/>
    <n v="9913000000"/>
    <n v="300000000"/>
    <n v="3486052685"/>
    <n v="3486052685"/>
    <n v="3486052685"/>
    <n v="3486052685"/>
  </r>
  <r>
    <x v="0"/>
    <x v="0"/>
    <x v="2"/>
    <s v="A"/>
    <s v="01"/>
    <s v="01"/>
    <s v="03"/>
    <m/>
    <m/>
    <m/>
    <m/>
    <m/>
    <s v="Nación"/>
    <x v="0"/>
    <s v="CSF"/>
    <x v="2"/>
    <n v="2757000000"/>
    <n v="0"/>
    <n v="0"/>
    <n v="2757000000"/>
    <n v="0"/>
    <n v="2557000000"/>
    <n v="200000000"/>
    <n v="1209962882"/>
    <n v="1209653281"/>
    <n v="1209653281"/>
    <n v="1209653281"/>
  </r>
  <r>
    <x v="1"/>
    <x v="1"/>
    <x v="3"/>
    <s v="A"/>
    <s v="02"/>
    <m/>
    <m/>
    <m/>
    <m/>
    <m/>
    <m/>
    <m/>
    <s v="Nación"/>
    <x v="0"/>
    <s v="CSF"/>
    <x v="3"/>
    <n v="8502000000"/>
    <n v="0"/>
    <n v="0"/>
    <n v="8502000000"/>
    <n v="0"/>
    <n v="6241869855.3199997"/>
    <n v="2260130144.6799998"/>
    <n v="5469656115.7200003"/>
    <n v="2375983865.54"/>
    <n v="2368210980.54"/>
    <n v="2368210980.54"/>
  </r>
  <r>
    <x v="2"/>
    <x v="2"/>
    <x v="4"/>
    <s v="A"/>
    <s v="03"/>
    <s v="03"/>
    <s v="01"/>
    <s v="001"/>
    <m/>
    <m/>
    <m/>
    <m/>
    <s v="Nación"/>
    <x v="0"/>
    <s v="CSF"/>
    <x v="4"/>
    <n v="202827000000"/>
    <n v="0"/>
    <n v="0"/>
    <n v="202827000000"/>
    <n v="0"/>
    <n v="124062594829.13"/>
    <n v="78764405170.869995"/>
    <n v="84901180683.130005"/>
    <n v="29572719054.880001"/>
    <n v="29544783908.880001"/>
    <n v="29541615892.880001"/>
  </r>
  <r>
    <x v="2"/>
    <x v="2"/>
    <x v="5"/>
    <s v="A"/>
    <s v="03"/>
    <s v="04"/>
    <s v="02"/>
    <s v="012"/>
    <m/>
    <m/>
    <m/>
    <m/>
    <s v="Nación"/>
    <x v="0"/>
    <s v="CSF"/>
    <x v="5"/>
    <n v="150000000"/>
    <n v="0"/>
    <n v="0"/>
    <n v="150000000"/>
    <n v="0"/>
    <n v="150000000"/>
    <n v="0"/>
    <n v="77193003"/>
    <n v="40044373"/>
    <n v="40044373"/>
    <n v="40044373"/>
  </r>
  <r>
    <x v="3"/>
    <x v="3"/>
    <x v="6"/>
    <s v="A"/>
    <s v="08"/>
    <s v="01"/>
    <m/>
    <m/>
    <m/>
    <m/>
    <m/>
    <m/>
    <s v="Nación"/>
    <x v="0"/>
    <s v="CSF"/>
    <x v="6"/>
    <n v="2000000"/>
    <n v="0"/>
    <n v="1000000"/>
    <n v="1000000"/>
    <n v="0"/>
    <n v="693000"/>
    <n v="307000"/>
    <n v="0"/>
    <n v="0"/>
    <n v="0"/>
    <n v="0"/>
  </r>
  <r>
    <x v="3"/>
    <x v="3"/>
    <x v="7"/>
    <s v="A"/>
    <s v="08"/>
    <s v="04"/>
    <s v="01"/>
    <m/>
    <m/>
    <m/>
    <m/>
    <m/>
    <s v="Nación"/>
    <x v="1"/>
    <s v="SSF"/>
    <x v="7"/>
    <n v="563000000"/>
    <n v="0"/>
    <n v="0"/>
    <n v="563000000"/>
    <n v="0"/>
    <n v="0"/>
    <n v="563000000"/>
    <n v="0"/>
    <n v="0"/>
    <n v="0"/>
    <n v="0"/>
  </r>
  <r>
    <x v="3"/>
    <x v="3"/>
    <x v="8"/>
    <s v="A"/>
    <s v="08"/>
    <s v="05"/>
    <m/>
    <m/>
    <m/>
    <m/>
    <m/>
    <m/>
    <s v="Nación"/>
    <x v="0"/>
    <s v="CSF"/>
    <x v="8"/>
    <n v="0"/>
    <n v="1000000"/>
    <n v="0"/>
    <n v="1000000"/>
    <n v="0"/>
    <n v="1000000"/>
    <n v="0"/>
    <n v="1000000"/>
    <n v="1000000"/>
    <n v="1000000"/>
    <n v="1000000"/>
  </r>
  <r>
    <x v="4"/>
    <x v="4"/>
    <x v="9"/>
    <s v="B"/>
    <s v="10"/>
    <s v="04"/>
    <s v="01"/>
    <m/>
    <m/>
    <m/>
    <m/>
    <m/>
    <s v="Nación"/>
    <x v="1"/>
    <s v="CSF"/>
    <x v="9"/>
    <n v="165291696"/>
    <n v="0"/>
    <n v="0"/>
    <n v="165291696"/>
    <n v="0"/>
    <n v="0"/>
    <n v="165291696"/>
    <n v="0"/>
    <n v="0"/>
    <n v="0"/>
    <n v="0"/>
  </r>
  <r>
    <x v="5"/>
    <x v="5"/>
    <x v="10"/>
    <s v="C"/>
    <s v="0211"/>
    <s v="1000"/>
    <s v="3"/>
    <m/>
    <m/>
    <m/>
    <m/>
    <m/>
    <s v="Nación"/>
    <x v="0"/>
    <s v="CSF"/>
    <x v="10"/>
    <n v="1000000000"/>
    <n v="0"/>
    <n v="0"/>
    <n v="1000000000"/>
    <n v="0"/>
    <n v="1000000000"/>
    <n v="0"/>
    <n v="1000000000"/>
    <n v="400000000"/>
    <n v="400000000"/>
    <n v="400000000"/>
  </r>
  <r>
    <x v="5"/>
    <x v="5"/>
    <x v="11"/>
    <s v="C"/>
    <s v="0211"/>
    <s v="1000"/>
    <s v="4"/>
    <m/>
    <m/>
    <m/>
    <m/>
    <m/>
    <s v="Nación"/>
    <x v="0"/>
    <s v="CSF"/>
    <x v="11"/>
    <n v="1500000000"/>
    <n v="0"/>
    <n v="0"/>
    <n v="1500000000"/>
    <n v="0"/>
    <n v="1500000000"/>
    <n v="0"/>
    <n v="15000000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195509-A040-4D93-BF49-18C0054A31F3}" name="Tabla dinámica9" cacheId="0" applyNumberFormats="0" applyBorderFormats="0" applyFontFormats="0" applyPatternFormats="0" applyAlignmentFormats="0" applyWidthHeightFormats="1" dataCaption="Valores" updatedVersion="8" minRefreshableVersion="3" itemPrintTitles="1" createdVersion="6" indent="0" outline="1" outlineData="1" multipleFieldFilters="0">
  <location ref="A3:J23" firstHeaderRow="1" firstDataRow="2" firstDataCol="4"/>
  <pivotFields count="27">
    <pivotField axis="axisRow" showAll="0" defaultSubtotal="0">
      <items count="6">
        <item x="0"/>
        <item x="1"/>
        <item x="2"/>
        <item x="3"/>
        <item x="5"/>
        <item x="4"/>
      </items>
    </pivotField>
    <pivotField axis="axisRow" outline="0" showAll="0" defaultSubtotal="0">
      <items count="6">
        <item x="0"/>
        <item x="1"/>
        <item x="2"/>
        <item x="3"/>
        <item x="5"/>
        <item x="4"/>
      </items>
    </pivotField>
    <pivotField axis="axisRow" outline="0" showAll="0" defaultSubtotal="0">
      <items count="14">
        <item x="0"/>
        <item x="1"/>
        <item x="2"/>
        <item m="1" x="13"/>
        <item x="4"/>
        <item x="6"/>
        <item x="7"/>
        <item x="10"/>
        <item x="11"/>
        <item x="5"/>
        <item m="1" x="12"/>
        <item x="3"/>
        <item x="9"/>
        <item x="8"/>
      </items>
    </pivotField>
    <pivotField showAll="0" defaultSubtotal="0"/>
    <pivotField showAll="0" defaultSubtotal="0"/>
    <pivotField showAll="0" includeNewItemsInFilter="1" defaultSubtotal="0"/>
    <pivotField showAll="0" defaultSubtotal="0"/>
    <pivotField showAll="0" defaultSubtotal="0"/>
    <pivotField showAll="0" includeNewItemsInFilter="1" defaultSubtotal="0"/>
    <pivotField dataField="1" showAll="0" defaultSubtotal="0"/>
    <pivotField showAll="0" includeNewItemsInFilter="1" defaultSubtotal="0"/>
    <pivotField showAll="0" includeNewItemsInFilter="1" defaultSubtotal="0"/>
    <pivotField showAll="0" defaultSubtotal="0"/>
    <pivotField axis="axisRow" showAll="0" defaultSubtotal="0">
      <items count="5">
        <item x="0"/>
        <item x="1"/>
        <item m="1" x="3"/>
        <item m="1" x="4"/>
        <item m="1" x="2"/>
      </items>
    </pivotField>
    <pivotField showAll="0" defaultSubtotal="0"/>
    <pivotField axis="axisRow" outline="0" showAll="0" defaultSubtotal="0">
      <items count="15">
        <item m="1" x="14"/>
        <item x="0"/>
        <item x="1"/>
        <item x="2"/>
        <item m="1" x="12"/>
        <item x="6"/>
        <item x="7"/>
        <item x="10"/>
        <item x="11"/>
        <item x="5"/>
        <item m="1" x="13"/>
        <item x="4"/>
        <item x="3"/>
        <item x="9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65" showAll="0" defaultSubtotal="0"/>
    <pivotField numFmtId="165" showAll="0" defaultSubtotal="0"/>
    <pivotField numFmtId="165" showAll="0" defaultSubtotal="0"/>
    <pivotField dataField="1" numFmtId="165" showAll="0" defaultSubtotal="0"/>
    <pivotField dataField="1" numFmtId="165" showAll="0" defaultSubtotal="0"/>
    <pivotField numFmtId="165" showAll="0" defaultSubtotal="0"/>
    <pivotField numFmtId="165" showAll="0" defaultSubtotal="0"/>
    <pivotField dataField="1" numFmtId="165" showAll="0" defaultSubtotal="0"/>
    <pivotField dataField="1" numFmtId="165" showAll="0" defaultSubtotal="0"/>
    <pivotField dataField="1" numFmtId="41" showAll="0" includeNewItemsInFilter="1" defaultSubtotal="0"/>
    <pivotField numFmtId="165" showAll="0" includeNewItemsInFilter="1" defaultSubtotal="0"/>
  </pivotFields>
  <rowFields count="5">
    <field x="0"/>
    <field x="1"/>
    <field x="2"/>
    <field x="15"/>
    <field x="13"/>
  </rowFields>
  <rowItems count="19">
    <i>
      <x/>
    </i>
    <i r="1">
      <x/>
      <x/>
      <x v="1"/>
      <x/>
    </i>
    <i r="2">
      <x v="1"/>
      <x v="2"/>
      <x/>
    </i>
    <i r="2">
      <x v="2"/>
      <x v="3"/>
      <x/>
    </i>
    <i>
      <x v="1"/>
    </i>
    <i r="1">
      <x v="1"/>
      <x v="11"/>
      <x v="12"/>
      <x/>
    </i>
    <i>
      <x v="2"/>
    </i>
    <i r="1">
      <x v="2"/>
      <x v="4"/>
      <x v="11"/>
      <x/>
    </i>
    <i r="2">
      <x v="9"/>
      <x v="9"/>
      <x/>
    </i>
    <i>
      <x v="3"/>
    </i>
    <i r="1">
      <x v="3"/>
      <x v="5"/>
      <x v="5"/>
      <x/>
    </i>
    <i r="2">
      <x v="6"/>
      <x v="6"/>
      <x v="1"/>
    </i>
    <i r="2">
      <x v="13"/>
      <x v="14"/>
      <x/>
    </i>
    <i>
      <x v="4"/>
    </i>
    <i r="1">
      <x v="4"/>
      <x v="7"/>
      <x v="7"/>
      <x/>
    </i>
    <i r="2">
      <x v="8"/>
      <x v="8"/>
      <x/>
    </i>
    <i>
      <x v="5"/>
    </i>
    <i r="1">
      <x v="5"/>
      <x v="12"/>
      <x v="13"/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APR. VIGENTE" fld="19" baseField="14" baseItem="4" numFmtId="4"/>
    <dataField name="Suma de COMPROMISO" fld="23" baseField="14" baseItem="4" numFmtId="4"/>
    <dataField name="Cuenta de ITEM" fld="9" subtotal="count" baseField="14" baseItem="4" numFmtId="4"/>
    <dataField name="Suma de OBLIGACION" fld="24" baseField="0" baseItem="0" numFmtId="4"/>
    <dataField name="Suma de APR BLOQUEADA" fld="20" baseField="14" baseItem="7" numFmtId="3"/>
    <dataField name="Suma de ORDEN PAGO" fld="25" baseField="0" baseItem="0" numFmtId="4"/>
  </dataFields>
  <formats count="2">
    <format dxfId="1">
      <pivotArea dataOnly="0" labelOnly="1" outline="0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0">
      <pivotArea outline="0" fieldPosition="0">
        <references count="1">
          <reference field="4294967294" count="1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C21"/>
  <sheetViews>
    <sheetView topLeftCell="U1" zoomScaleNormal="100" workbookViewId="0">
      <selection activeCell="W14" sqref="W14"/>
    </sheetView>
  </sheetViews>
  <sheetFormatPr baseColWidth="10" defaultRowHeight="15" x14ac:dyDescent="0.25"/>
  <cols>
    <col min="1" max="1" width="13.42578125" customWidth="1"/>
    <col min="2" max="2" width="27" customWidth="1"/>
    <col min="3" max="3" width="4.85546875" customWidth="1"/>
    <col min="4" max="4" width="25" customWidth="1"/>
    <col min="5" max="5" width="12.28515625" customWidth="1"/>
    <col min="6" max="13" width="5.42578125" customWidth="1"/>
    <col min="14" max="14" width="9.5703125" customWidth="1"/>
    <col min="15" max="15" width="8" customWidth="1"/>
    <col min="16" max="16" width="9.5703125" customWidth="1"/>
    <col min="17" max="17" width="27.5703125" customWidth="1"/>
    <col min="18" max="29" width="18.85546875" customWidth="1"/>
  </cols>
  <sheetData>
    <row r="1" spans="1:29" x14ac:dyDescent="0.25">
      <c r="A1" s="67" t="s">
        <v>0</v>
      </c>
      <c r="B1" s="67">
        <v>2023</v>
      </c>
      <c r="C1" s="64"/>
      <c r="D1" s="64"/>
      <c r="E1" s="64" t="s">
        <v>1</v>
      </c>
      <c r="F1" s="64" t="s">
        <v>1</v>
      </c>
      <c r="G1" s="64" t="s">
        <v>1</v>
      </c>
      <c r="H1" s="64" t="s">
        <v>1</v>
      </c>
      <c r="I1" s="64" t="s">
        <v>1</v>
      </c>
      <c r="J1" s="64" t="s">
        <v>1</v>
      </c>
      <c r="K1" s="64" t="s">
        <v>1</v>
      </c>
      <c r="L1" s="64" t="s">
        <v>1</v>
      </c>
      <c r="M1" s="64" t="s">
        <v>1</v>
      </c>
      <c r="N1" s="64" t="s">
        <v>1</v>
      </c>
      <c r="O1" s="64" t="s">
        <v>1</v>
      </c>
      <c r="P1" s="64" t="s">
        <v>1</v>
      </c>
      <c r="Q1" s="64" t="s">
        <v>1</v>
      </c>
      <c r="R1" s="64" t="s">
        <v>1</v>
      </c>
      <c r="S1" s="64" t="s">
        <v>1</v>
      </c>
      <c r="T1" s="64" t="s">
        <v>1</v>
      </c>
      <c r="U1" s="64" t="s">
        <v>1</v>
      </c>
      <c r="V1" s="64" t="s">
        <v>1</v>
      </c>
      <c r="W1" s="64" t="s">
        <v>1</v>
      </c>
      <c r="X1" s="64" t="s">
        <v>1</v>
      </c>
      <c r="Y1" s="64" t="s">
        <v>1</v>
      </c>
      <c r="Z1" s="64" t="s">
        <v>1</v>
      </c>
      <c r="AA1" s="64" t="s">
        <v>1</v>
      </c>
      <c r="AB1" s="64" t="s">
        <v>1</v>
      </c>
      <c r="AC1" s="64" t="s">
        <v>1</v>
      </c>
    </row>
    <row r="2" spans="1:29" x14ac:dyDescent="0.25">
      <c r="A2" s="67" t="s">
        <v>2</v>
      </c>
      <c r="B2" s="67" t="s">
        <v>3</v>
      </c>
      <c r="C2" s="64"/>
      <c r="D2" s="64"/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64" t="s">
        <v>1</v>
      </c>
      <c r="O2" s="64" t="s">
        <v>1</v>
      </c>
      <c r="P2" s="64" t="s">
        <v>1</v>
      </c>
      <c r="Q2" s="64" t="s">
        <v>1</v>
      </c>
      <c r="R2" s="64" t="s">
        <v>1</v>
      </c>
      <c r="S2" s="64" t="s">
        <v>1</v>
      </c>
      <c r="T2" s="64" t="s">
        <v>1</v>
      </c>
      <c r="U2" s="64" t="s">
        <v>1</v>
      </c>
      <c r="V2" s="64" t="s">
        <v>1</v>
      </c>
      <c r="W2" s="64" t="s">
        <v>1</v>
      </c>
      <c r="X2" s="64" t="s">
        <v>1</v>
      </c>
      <c r="Y2" s="64" t="s">
        <v>1</v>
      </c>
      <c r="Z2" s="64" t="s">
        <v>1</v>
      </c>
      <c r="AA2" s="64" t="s">
        <v>1</v>
      </c>
      <c r="AB2" s="64" t="s">
        <v>1</v>
      </c>
      <c r="AC2" s="64" t="s">
        <v>1</v>
      </c>
    </row>
    <row r="3" spans="1:29" x14ac:dyDescent="0.25">
      <c r="A3" s="67" t="s">
        <v>4</v>
      </c>
      <c r="B3" s="67" t="s">
        <v>124</v>
      </c>
      <c r="C3" s="64"/>
      <c r="D3" s="64"/>
      <c r="E3" s="64" t="s">
        <v>1</v>
      </c>
      <c r="F3" s="64" t="s">
        <v>1</v>
      </c>
      <c r="G3" s="64" t="s">
        <v>1</v>
      </c>
      <c r="H3" s="64" t="s">
        <v>1</v>
      </c>
      <c r="I3" s="64" t="s">
        <v>1</v>
      </c>
      <c r="J3" s="64" t="s">
        <v>1</v>
      </c>
      <c r="K3" s="64" t="s">
        <v>1</v>
      </c>
      <c r="L3" s="64" t="s">
        <v>1</v>
      </c>
      <c r="M3" s="64" t="s">
        <v>1</v>
      </c>
      <c r="N3" s="64" t="s">
        <v>1</v>
      </c>
      <c r="O3" s="64" t="s">
        <v>1</v>
      </c>
      <c r="P3" s="64" t="s">
        <v>1</v>
      </c>
      <c r="Q3" s="64" t="s">
        <v>1</v>
      </c>
      <c r="R3" s="64" t="s">
        <v>1</v>
      </c>
      <c r="S3" s="64" t="s">
        <v>1</v>
      </c>
      <c r="T3" s="64" t="s">
        <v>1</v>
      </c>
      <c r="U3" s="64" t="s">
        <v>1</v>
      </c>
      <c r="V3" s="64" t="s">
        <v>1</v>
      </c>
      <c r="W3" s="64" t="s">
        <v>1</v>
      </c>
      <c r="X3" s="64" t="s">
        <v>1</v>
      </c>
      <c r="Y3" s="64" t="s">
        <v>1</v>
      </c>
      <c r="Z3" s="64" t="s">
        <v>1</v>
      </c>
      <c r="AA3" s="64" t="s">
        <v>1</v>
      </c>
      <c r="AB3" s="64" t="s">
        <v>1</v>
      </c>
      <c r="AC3" s="64" t="s">
        <v>1</v>
      </c>
    </row>
    <row r="4" spans="1:29" ht="24" x14ac:dyDescent="0.25">
      <c r="A4" s="67" t="s">
        <v>5</v>
      </c>
      <c r="B4" s="67" t="s">
        <v>6</v>
      </c>
      <c r="C4" s="65" t="s">
        <v>11</v>
      </c>
      <c r="D4" s="65" t="s">
        <v>32</v>
      </c>
      <c r="E4" s="67" t="s">
        <v>7</v>
      </c>
      <c r="F4" s="67" t="s">
        <v>8</v>
      </c>
      <c r="G4" s="67" t="s">
        <v>9</v>
      </c>
      <c r="H4" s="67" t="s">
        <v>69</v>
      </c>
      <c r="I4" s="67" t="s">
        <v>10</v>
      </c>
      <c r="J4" s="67" t="s">
        <v>11</v>
      </c>
      <c r="K4" s="67" t="s">
        <v>70</v>
      </c>
      <c r="L4" s="67" t="s">
        <v>12</v>
      </c>
      <c r="M4" s="67" t="s">
        <v>71</v>
      </c>
      <c r="N4" s="67" t="s">
        <v>72</v>
      </c>
      <c r="O4" s="67" t="s">
        <v>13</v>
      </c>
      <c r="P4" s="67" t="s">
        <v>14</v>
      </c>
      <c r="Q4" s="67" t="s">
        <v>15</v>
      </c>
      <c r="R4" s="67" t="s">
        <v>16</v>
      </c>
      <c r="S4" s="67" t="s">
        <v>17</v>
      </c>
      <c r="T4" s="67" t="s">
        <v>18</v>
      </c>
      <c r="U4" s="67" t="s">
        <v>19</v>
      </c>
      <c r="V4" s="67" t="s">
        <v>20</v>
      </c>
      <c r="W4" s="67" t="s">
        <v>21</v>
      </c>
      <c r="X4" s="67" t="s">
        <v>22</v>
      </c>
      <c r="Y4" s="67" t="s">
        <v>23</v>
      </c>
      <c r="Z4" s="67" t="s">
        <v>24</v>
      </c>
      <c r="AA4" s="67" t="s">
        <v>25</v>
      </c>
      <c r="AB4" s="67" t="s">
        <v>74</v>
      </c>
      <c r="AC4" s="67" t="s">
        <v>73</v>
      </c>
    </row>
    <row r="5" spans="1:29" ht="33.75" x14ac:dyDescent="0.25">
      <c r="A5" s="68" t="s">
        <v>62</v>
      </c>
      <c r="B5" s="69" t="s">
        <v>111</v>
      </c>
      <c r="C5" s="66">
        <v>1</v>
      </c>
      <c r="D5" s="66" t="s">
        <v>33</v>
      </c>
      <c r="E5" s="70" t="s">
        <v>75</v>
      </c>
      <c r="F5" s="68" t="s">
        <v>26</v>
      </c>
      <c r="G5" s="68" t="s">
        <v>76</v>
      </c>
      <c r="H5" s="68" t="s">
        <v>76</v>
      </c>
      <c r="I5" s="68" t="s">
        <v>76</v>
      </c>
      <c r="J5" s="68"/>
      <c r="K5" s="68"/>
      <c r="L5" s="68"/>
      <c r="M5" s="68"/>
      <c r="N5" s="68"/>
      <c r="O5" s="68" t="s">
        <v>27</v>
      </c>
      <c r="P5" s="68" t="s">
        <v>63</v>
      </c>
      <c r="Q5" s="68" t="s">
        <v>28</v>
      </c>
      <c r="R5" s="69" t="s">
        <v>77</v>
      </c>
      <c r="S5" s="71">
        <v>28054000000</v>
      </c>
      <c r="T5" s="71">
        <v>0</v>
      </c>
      <c r="U5" s="71">
        <v>0</v>
      </c>
      <c r="V5" s="71">
        <v>28054000000</v>
      </c>
      <c r="W5" s="71">
        <v>0</v>
      </c>
      <c r="X5" s="71">
        <v>26054000000</v>
      </c>
      <c r="Y5" s="71">
        <v>2000000000</v>
      </c>
      <c r="Z5" s="71">
        <v>8878035563</v>
      </c>
      <c r="AA5" s="71">
        <v>8876470740</v>
      </c>
      <c r="AB5" s="71">
        <v>8876470740</v>
      </c>
      <c r="AC5" s="71">
        <v>8876470740</v>
      </c>
    </row>
    <row r="6" spans="1:29" ht="33.75" x14ac:dyDescent="0.25">
      <c r="A6" s="68" t="s">
        <v>62</v>
      </c>
      <c r="B6" s="69" t="s">
        <v>111</v>
      </c>
      <c r="C6" s="66">
        <v>1</v>
      </c>
      <c r="D6" s="66" t="s">
        <v>33</v>
      </c>
      <c r="E6" s="70" t="s">
        <v>78</v>
      </c>
      <c r="F6" s="68" t="s">
        <v>26</v>
      </c>
      <c r="G6" s="68" t="s">
        <v>76</v>
      </c>
      <c r="H6" s="68" t="s">
        <v>76</v>
      </c>
      <c r="I6" s="68" t="s">
        <v>79</v>
      </c>
      <c r="J6" s="68"/>
      <c r="K6" s="68"/>
      <c r="L6" s="68"/>
      <c r="M6" s="68"/>
      <c r="N6" s="68"/>
      <c r="O6" s="68" t="s">
        <v>27</v>
      </c>
      <c r="P6" s="68" t="s">
        <v>63</v>
      </c>
      <c r="Q6" s="68" t="s">
        <v>28</v>
      </c>
      <c r="R6" s="69" t="s">
        <v>80</v>
      </c>
      <c r="S6" s="71">
        <v>10213000000</v>
      </c>
      <c r="T6" s="71">
        <v>0</v>
      </c>
      <c r="U6" s="71">
        <v>0</v>
      </c>
      <c r="V6" s="71">
        <v>10213000000</v>
      </c>
      <c r="W6" s="71">
        <v>0</v>
      </c>
      <c r="X6" s="71">
        <v>9913000000</v>
      </c>
      <c r="Y6" s="71">
        <v>300000000</v>
      </c>
      <c r="Z6" s="71">
        <v>3486052685</v>
      </c>
      <c r="AA6" s="71">
        <v>3486052685</v>
      </c>
      <c r="AB6" s="71">
        <v>3486052685</v>
      </c>
      <c r="AC6" s="71">
        <v>3486052685</v>
      </c>
    </row>
    <row r="7" spans="1:29" ht="33.75" x14ac:dyDescent="0.25">
      <c r="A7" s="68" t="s">
        <v>62</v>
      </c>
      <c r="B7" s="69" t="s">
        <v>111</v>
      </c>
      <c r="C7" s="66">
        <v>1</v>
      </c>
      <c r="D7" s="66" t="s">
        <v>33</v>
      </c>
      <c r="E7" s="70" t="s">
        <v>81</v>
      </c>
      <c r="F7" s="68" t="s">
        <v>26</v>
      </c>
      <c r="G7" s="68" t="s">
        <v>76</v>
      </c>
      <c r="H7" s="68" t="s">
        <v>76</v>
      </c>
      <c r="I7" s="68" t="s">
        <v>82</v>
      </c>
      <c r="J7" s="68"/>
      <c r="K7" s="68"/>
      <c r="L7" s="68"/>
      <c r="M7" s="68"/>
      <c r="N7" s="68"/>
      <c r="O7" s="68" t="s">
        <v>27</v>
      </c>
      <c r="P7" s="68" t="s">
        <v>63</v>
      </c>
      <c r="Q7" s="68" t="s">
        <v>28</v>
      </c>
      <c r="R7" s="69" t="s">
        <v>83</v>
      </c>
      <c r="S7" s="71">
        <v>2757000000</v>
      </c>
      <c r="T7" s="71">
        <v>0</v>
      </c>
      <c r="U7" s="71">
        <v>0</v>
      </c>
      <c r="V7" s="71">
        <v>2757000000</v>
      </c>
      <c r="W7" s="71">
        <v>0</v>
      </c>
      <c r="X7" s="71">
        <v>2557000000</v>
      </c>
      <c r="Y7" s="71">
        <v>200000000</v>
      </c>
      <c r="Z7" s="71">
        <v>1209962882</v>
      </c>
      <c r="AA7" s="71">
        <v>1209653281</v>
      </c>
      <c r="AB7" s="71">
        <v>1209653281</v>
      </c>
      <c r="AC7" s="71">
        <v>1209653281</v>
      </c>
    </row>
    <row r="8" spans="1:29" ht="33.75" x14ac:dyDescent="0.25">
      <c r="A8" s="68" t="s">
        <v>62</v>
      </c>
      <c r="B8" s="69" t="s">
        <v>111</v>
      </c>
      <c r="C8" s="66">
        <v>2</v>
      </c>
      <c r="D8" s="66" t="s">
        <v>34</v>
      </c>
      <c r="E8" s="70" t="s">
        <v>112</v>
      </c>
      <c r="F8" s="68" t="s">
        <v>26</v>
      </c>
      <c r="G8" s="68" t="s">
        <v>79</v>
      </c>
      <c r="H8" s="68"/>
      <c r="I8" s="68"/>
      <c r="J8" s="68"/>
      <c r="K8" s="68"/>
      <c r="L8" s="68"/>
      <c r="M8" s="68"/>
      <c r="N8" s="68"/>
      <c r="O8" s="68" t="s">
        <v>27</v>
      </c>
      <c r="P8" s="68" t="s">
        <v>63</v>
      </c>
      <c r="Q8" s="68" t="s">
        <v>28</v>
      </c>
      <c r="R8" s="69" t="s">
        <v>113</v>
      </c>
      <c r="S8" s="71">
        <v>8502000000</v>
      </c>
      <c r="T8" s="71">
        <v>0</v>
      </c>
      <c r="U8" s="71">
        <v>0</v>
      </c>
      <c r="V8" s="71">
        <v>8502000000</v>
      </c>
      <c r="W8" s="71">
        <v>0</v>
      </c>
      <c r="X8" s="71">
        <v>6241869855.3199997</v>
      </c>
      <c r="Y8" s="71">
        <v>2260130144.6799998</v>
      </c>
      <c r="Z8" s="71">
        <v>5469656115.7200003</v>
      </c>
      <c r="AA8" s="71">
        <v>2375983865.54</v>
      </c>
      <c r="AB8" s="71">
        <v>2368210980.54</v>
      </c>
      <c r="AC8" s="71">
        <v>2368210980.54</v>
      </c>
    </row>
    <row r="9" spans="1:29" ht="67.5" x14ac:dyDescent="0.25">
      <c r="A9" s="68" t="s">
        <v>62</v>
      </c>
      <c r="B9" s="69" t="s">
        <v>111</v>
      </c>
      <c r="C9" s="66">
        <v>3</v>
      </c>
      <c r="D9" s="66" t="s">
        <v>84</v>
      </c>
      <c r="E9" s="70" t="s">
        <v>85</v>
      </c>
      <c r="F9" s="68" t="s">
        <v>26</v>
      </c>
      <c r="G9" s="68" t="s">
        <v>82</v>
      </c>
      <c r="H9" s="68" t="s">
        <v>82</v>
      </c>
      <c r="I9" s="68" t="s">
        <v>76</v>
      </c>
      <c r="J9" s="68" t="s">
        <v>86</v>
      </c>
      <c r="K9" s="68"/>
      <c r="L9" s="68"/>
      <c r="M9" s="68"/>
      <c r="N9" s="68"/>
      <c r="O9" s="68" t="s">
        <v>27</v>
      </c>
      <c r="P9" s="68" t="s">
        <v>63</v>
      </c>
      <c r="Q9" s="68" t="s">
        <v>28</v>
      </c>
      <c r="R9" s="69" t="s">
        <v>110</v>
      </c>
      <c r="S9" s="71">
        <v>202827000000</v>
      </c>
      <c r="T9" s="71">
        <v>0</v>
      </c>
      <c r="U9" s="71">
        <v>0</v>
      </c>
      <c r="V9" s="71">
        <v>202827000000</v>
      </c>
      <c r="W9" s="71">
        <v>0</v>
      </c>
      <c r="X9" s="71">
        <v>124062594829.13</v>
      </c>
      <c r="Y9" s="71">
        <v>78764405170.869995</v>
      </c>
      <c r="Z9" s="71">
        <v>84901180683.130005</v>
      </c>
      <c r="AA9" s="71">
        <v>29572719054.880001</v>
      </c>
      <c r="AB9" s="71">
        <v>29544783908.880001</v>
      </c>
      <c r="AC9" s="71">
        <v>29541615892.880001</v>
      </c>
    </row>
    <row r="10" spans="1:29" ht="56.25" x14ac:dyDescent="0.25">
      <c r="A10" s="68" t="s">
        <v>62</v>
      </c>
      <c r="B10" s="69" t="s">
        <v>111</v>
      </c>
      <c r="C10" s="66">
        <v>3</v>
      </c>
      <c r="D10" s="66" t="s">
        <v>84</v>
      </c>
      <c r="E10" s="70" t="s">
        <v>104</v>
      </c>
      <c r="F10" s="68" t="s">
        <v>26</v>
      </c>
      <c r="G10" s="68" t="s">
        <v>82</v>
      </c>
      <c r="H10" s="68" t="s">
        <v>92</v>
      </c>
      <c r="I10" s="68" t="s">
        <v>79</v>
      </c>
      <c r="J10" s="68" t="s">
        <v>105</v>
      </c>
      <c r="K10" s="68"/>
      <c r="L10" s="68"/>
      <c r="M10" s="68"/>
      <c r="N10" s="68"/>
      <c r="O10" s="68" t="s">
        <v>27</v>
      </c>
      <c r="P10" s="68" t="s">
        <v>63</v>
      </c>
      <c r="Q10" s="68" t="s">
        <v>28</v>
      </c>
      <c r="R10" s="69" t="s">
        <v>106</v>
      </c>
      <c r="S10" s="71">
        <v>150000000</v>
      </c>
      <c r="T10" s="71">
        <v>0</v>
      </c>
      <c r="U10" s="71">
        <v>0</v>
      </c>
      <c r="V10" s="71">
        <v>150000000</v>
      </c>
      <c r="W10" s="71">
        <v>0</v>
      </c>
      <c r="X10" s="71">
        <v>150000000</v>
      </c>
      <c r="Y10" s="71">
        <v>0</v>
      </c>
      <c r="Z10" s="71">
        <v>77193003</v>
      </c>
      <c r="AA10" s="71">
        <v>40044373</v>
      </c>
      <c r="AB10" s="71">
        <v>40044373</v>
      </c>
      <c r="AC10" s="71">
        <v>40044373</v>
      </c>
    </row>
    <row r="11" spans="1:29" ht="33.75" x14ac:dyDescent="0.25">
      <c r="A11" s="68" t="s">
        <v>62</v>
      </c>
      <c r="B11" s="69" t="s">
        <v>111</v>
      </c>
      <c r="C11" s="66">
        <v>8</v>
      </c>
      <c r="D11" s="66" t="s">
        <v>87</v>
      </c>
      <c r="E11" s="70" t="s">
        <v>88</v>
      </c>
      <c r="F11" s="68" t="s">
        <v>26</v>
      </c>
      <c r="G11" s="68" t="s">
        <v>89</v>
      </c>
      <c r="H11" s="68" t="s">
        <v>76</v>
      </c>
      <c r="I11" s="68"/>
      <c r="J11" s="68"/>
      <c r="K11" s="68"/>
      <c r="L11" s="68"/>
      <c r="M11" s="68"/>
      <c r="N11" s="68"/>
      <c r="O11" s="68" t="s">
        <v>27</v>
      </c>
      <c r="P11" s="68" t="s">
        <v>63</v>
      </c>
      <c r="Q11" s="68" t="s">
        <v>28</v>
      </c>
      <c r="R11" s="69" t="s">
        <v>90</v>
      </c>
      <c r="S11" s="71">
        <v>2000000</v>
      </c>
      <c r="T11" s="71">
        <v>0</v>
      </c>
      <c r="U11" s="71">
        <v>1000000</v>
      </c>
      <c r="V11" s="71">
        <v>1000000</v>
      </c>
      <c r="W11" s="71">
        <v>0</v>
      </c>
      <c r="X11" s="71">
        <v>693000</v>
      </c>
      <c r="Y11" s="71">
        <v>307000</v>
      </c>
      <c r="Z11" s="71">
        <v>0</v>
      </c>
      <c r="AA11" s="71">
        <v>0</v>
      </c>
      <c r="AB11" s="71">
        <v>0</v>
      </c>
      <c r="AC11" s="71">
        <v>0</v>
      </c>
    </row>
    <row r="12" spans="1:29" ht="33.75" x14ac:dyDescent="0.25">
      <c r="A12" s="68" t="s">
        <v>62</v>
      </c>
      <c r="B12" s="69" t="s">
        <v>111</v>
      </c>
      <c r="C12" s="66">
        <v>8</v>
      </c>
      <c r="D12" s="66" t="s">
        <v>87</v>
      </c>
      <c r="E12" s="70" t="s">
        <v>91</v>
      </c>
      <c r="F12" s="68" t="s">
        <v>26</v>
      </c>
      <c r="G12" s="68" t="s">
        <v>89</v>
      </c>
      <c r="H12" s="68" t="s">
        <v>92</v>
      </c>
      <c r="I12" s="68" t="s">
        <v>76</v>
      </c>
      <c r="J12" s="68"/>
      <c r="K12" s="68"/>
      <c r="L12" s="68"/>
      <c r="M12" s="68"/>
      <c r="N12" s="68"/>
      <c r="O12" s="68" t="s">
        <v>27</v>
      </c>
      <c r="P12" s="68" t="s">
        <v>66</v>
      </c>
      <c r="Q12" s="68" t="s">
        <v>30</v>
      </c>
      <c r="R12" s="69" t="s">
        <v>93</v>
      </c>
      <c r="S12" s="71">
        <v>563000000</v>
      </c>
      <c r="T12" s="71">
        <v>0</v>
      </c>
      <c r="U12" s="71">
        <v>0</v>
      </c>
      <c r="V12" s="71">
        <v>563000000</v>
      </c>
      <c r="W12" s="71">
        <v>0</v>
      </c>
      <c r="X12" s="71">
        <v>0</v>
      </c>
      <c r="Y12" s="71">
        <v>563000000</v>
      </c>
      <c r="Z12" s="71">
        <v>0</v>
      </c>
      <c r="AA12" s="71">
        <v>0</v>
      </c>
      <c r="AB12" s="71">
        <v>0</v>
      </c>
      <c r="AC12" s="71">
        <v>0</v>
      </c>
    </row>
    <row r="13" spans="1:29" ht="33.75" x14ac:dyDescent="0.25">
      <c r="A13" s="68" t="s">
        <v>62</v>
      </c>
      <c r="B13" s="69" t="s">
        <v>111</v>
      </c>
      <c r="C13" s="66">
        <v>8</v>
      </c>
      <c r="D13" s="66" t="s">
        <v>87</v>
      </c>
      <c r="E13" s="70" t="s">
        <v>125</v>
      </c>
      <c r="F13" s="68" t="s">
        <v>26</v>
      </c>
      <c r="G13" s="68" t="s">
        <v>89</v>
      </c>
      <c r="H13" s="68" t="s">
        <v>126</v>
      </c>
      <c r="I13" s="68"/>
      <c r="J13" s="68"/>
      <c r="K13" s="68"/>
      <c r="L13" s="68"/>
      <c r="M13" s="68"/>
      <c r="N13" s="68"/>
      <c r="O13" s="68" t="s">
        <v>27</v>
      </c>
      <c r="P13" s="68" t="s">
        <v>63</v>
      </c>
      <c r="Q13" s="68" t="s">
        <v>28</v>
      </c>
      <c r="R13" s="69" t="s">
        <v>127</v>
      </c>
      <c r="S13" s="71">
        <v>0</v>
      </c>
      <c r="T13" s="71">
        <v>1000000</v>
      </c>
      <c r="U13" s="71">
        <v>0</v>
      </c>
      <c r="V13" s="71">
        <v>1000000</v>
      </c>
      <c r="W13" s="71">
        <v>0</v>
      </c>
      <c r="X13" s="71">
        <v>1000000</v>
      </c>
      <c r="Y13" s="71">
        <v>0</v>
      </c>
      <c r="Z13" s="71">
        <v>1000000</v>
      </c>
      <c r="AA13" s="71">
        <v>1000000</v>
      </c>
      <c r="AB13" s="71">
        <v>1000000</v>
      </c>
      <c r="AC13" s="71">
        <v>1000000</v>
      </c>
    </row>
    <row r="14" spans="1:29" ht="33.75" x14ac:dyDescent="0.25">
      <c r="A14" s="68" t="s">
        <v>62</v>
      </c>
      <c r="B14" s="69" t="s">
        <v>111</v>
      </c>
      <c r="C14" s="66">
        <v>10</v>
      </c>
      <c r="D14" s="66" t="s">
        <v>114</v>
      </c>
      <c r="E14" s="70" t="s">
        <v>115</v>
      </c>
      <c r="F14" s="68" t="s">
        <v>116</v>
      </c>
      <c r="G14" s="68" t="s">
        <v>63</v>
      </c>
      <c r="H14" s="68" t="s">
        <v>92</v>
      </c>
      <c r="I14" s="68" t="s">
        <v>76</v>
      </c>
      <c r="J14" s="68"/>
      <c r="K14" s="68"/>
      <c r="L14" s="68"/>
      <c r="M14" s="68"/>
      <c r="N14" s="68"/>
      <c r="O14" s="68" t="s">
        <v>27</v>
      </c>
      <c r="P14" s="68" t="s">
        <v>66</v>
      </c>
      <c r="Q14" s="68" t="s">
        <v>28</v>
      </c>
      <c r="R14" s="69" t="s">
        <v>117</v>
      </c>
      <c r="S14" s="71">
        <v>165291696</v>
      </c>
      <c r="T14" s="71">
        <v>0</v>
      </c>
      <c r="U14" s="71">
        <v>0</v>
      </c>
      <c r="V14" s="71">
        <v>165291696</v>
      </c>
      <c r="W14" s="71">
        <v>0</v>
      </c>
      <c r="X14" s="71">
        <v>0</v>
      </c>
      <c r="Y14" s="71">
        <v>165291696</v>
      </c>
      <c r="Z14" s="71">
        <v>0</v>
      </c>
      <c r="AA14" s="71">
        <v>0</v>
      </c>
      <c r="AB14" s="71">
        <v>0</v>
      </c>
      <c r="AC14" s="71">
        <v>0</v>
      </c>
    </row>
    <row r="15" spans="1:29" ht="90" x14ac:dyDescent="0.25">
      <c r="A15" s="68" t="s">
        <v>62</v>
      </c>
      <c r="B15" s="69" t="s">
        <v>111</v>
      </c>
      <c r="C15" s="66">
        <v>211</v>
      </c>
      <c r="D15" s="66" t="s">
        <v>94</v>
      </c>
      <c r="E15" s="70" t="s">
        <v>95</v>
      </c>
      <c r="F15" s="68" t="s">
        <v>31</v>
      </c>
      <c r="G15" s="68" t="s">
        <v>67</v>
      </c>
      <c r="H15" s="68" t="s">
        <v>68</v>
      </c>
      <c r="I15" s="68" t="s">
        <v>65</v>
      </c>
      <c r="J15" s="68"/>
      <c r="K15" s="68"/>
      <c r="L15" s="68"/>
      <c r="M15" s="68"/>
      <c r="N15" s="68"/>
      <c r="O15" s="68" t="s">
        <v>27</v>
      </c>
      <c r="P15" s="68" t="s">
        <v>63</v>
      </c>
      <c r="Q15" s="68" t="s">
        <v>28</v>
      </c>
      <c r="R15" s="69" t="s">
        <v>96</v>
      </c>
      <c r="S15" s="71">
        <v>1000000000</v>
      </c>
      <c r="T15" s="71">
        <v>0</v>
      </c>
      <c r="U15" s="71">
        <v>0</v>
      </c>
      <c r="V15" s="71">
        <v>1000000000</v>
      </c>
      <c r="W15" s="71">
        <v>0</v>
      </c>
      <c r="X15" s="71">
        <v>1000000000</v>
      </c>
      <c r="Y15" s="71">
        <v>0</v>
      </c>
      <c r="Z15" s="71">
        <v>1000000000</v>
      </c>
      <c r="AA15" s="71">
        <v>400000000</v>
      </c>
      <c r="AB15" s="71">
        <v>400000000</v>
      </c>
      <c r="AC15" s="71">
        <v>400000000</v>
      </c>
    </row>
    <row r="16" spans="1:29" ht="67.5" x14ac:dyDescent="0.25">
      <c r="A16" s="68" t="s">
        <v>62</v>
      </c>
      <c r="B16" s="69" t="s">
        <v>111</v>
      </c>
      <c r="C16" s="66">
        <v>211</v>
      </c>
      <c r="D16" s="66" t="s">
        <v>94</v>
      </c>
      <c r="E16" s="70" t="s">
        <v>97</v>
      </c>
      <c r="F16" s="68" t="s">
        <v>31</v>
      </c>
      <c r="G16" s="68" t="s">
        <v>67</v>
      </c>
      <c r="H16" s="68" t="s">
        <v>68</v>
      </c>
      <c r="I16" s="68" t="s">
        <v>64</v>
      </c>
      <c r="J16" s="68"/>
      <c r="K16" s="68"/>
      <c r="L16" s="68"/>
      <c r="M16" s="68"/>
      <c r="N16" s="68"/>
      <c r="O16" s="68" t="s">
        <v>27</v>
      </c>
      <c r="P16" s="68" t="s">
        <v>63</v>
      </c>
      <c r="Q16" s="68" t="s">
        <v>28</v>
      </c>
      <c r="R16" s="69" t="s">
        <v>98</v>
      </c>
      <c r="S16" s="71">
        <v>1500000000</v>
      </c>
      <c r="T16" s="71">
        <v>0</v>
      </c>
      <c r="U16" s="71">
        <v>0</v>
      </c>
      <c r="V16" s="71">
        <v>1500000000</v>
      </c>
      <c r="W16" s="71">
        <v>0</v>
      </c>
      <c r="X16" s="71">
        <v>1500000000</v>
      </c>
      <c r="Y16" s="71">
        <v>0</v>
      </c>
      <c r="Z16" s="71">
        <v>1500000000</v>
      </c>
      <c r="AA16" s="71">
        <v>0</v>
      </c>
      <c r="AB16" s="71">
        <v>0</v>
      </c>
      <c r="AC16" s="71">
        <v>0</v>
      </c>
    </row>
    <row r="17" spans="1:29" x14ac:dyDescent="0.25">
      <c r="E17" s="70" t="s">
        <v>1</v>
      </c>
      <c r="F17" s="68" t="s">
        <v>1</v>
      </c>
      <c r="G17" s="68" t="s">
        <v>1</v>
      </c>
      <c r="H17" s="68" t="s">
        <v>1</v>
      </c>
      <c r="I17" s="68" t="s">
        <v>1</v>
      </c>
      <c r="J17" s="68" t="s">
        <v>1</v>
      </c>
      <c r="K17" s="68" t="s">
        <v>1</v>
      </c>
      <c r="L17" s="68" t="s">
        <v>1</v>
      </c>
      <c r="M17" s="68" t="s">
        <v>1</v>
      </c>
      <c r="N17" s="68" t="s">
        <v>1</v>
      </c>
      <c r="O17" s="68" t="s">
        <v>1</v>
      </c>
      <c r="P17" s="68" t="s">
        <v>1</v>
      </c>
      <c r="Q17" s="68" t="s">
        <v>1</v>
      </c>
      <c r="R17" s="69" t="s">
        <v>1</v>
      </c>
      <c r="S17" s="71">
        <v>255733291696</v>
      </c>
      <c r="T17" s="71">
        <v>1000000</v>
      </c>
      <c r="U17" s="71">
        <v>1000000</v>
      </c>
      <c r="V17" s="71">
        <v>255733291696</v>
      </c>
      <c r="W17" s="71">
        <v>0</v>
      </c>
      <c r="X17" s="71">
        <v>171480157684.45001</v>
      </c>
      <c r="Y17" s="71">
        <v>84253134011.550003</v>
      </c>
      <c r="Z17" s="71">
        <v>106523080931.85001</v>
      </c>
      <c r="AA17" s="71">
        <v>45961923999.419998</v>
      </c>
      <c r="AB17" s="71">
        <v>45926215968.419998</v>
      </c>
      <c r="AC17" s="71">
        <v>45923047952.419998</v>
      </c>
    </row>
    <row r="18" spans="1:29" x14ac:dyDescent="0.25">
      <c r="V18" s="63"/>
      <c r="AB18" s="60">
        <f>AB17-AA17</f>
        <v>-35708031</v>
      </c>
      <c r="AC18" s="60">
        <f>AC17-AB17</f>
        <v>-3168016</v>
      </c>
    </row>
    <row r="19" spans="1:29" x14ac:dyDescent="0.25">
      <c r="AB19" s="72">
        <f>AB17-'[1]Ejec 310523'!$BB$164</f>
        <v>3168016</v>
      </c>
      <c r="AC19" s="72">
        <f>AC17-'[1]Ejec 310523'!$BB$164</f>
        <v>0</v>
      </c>
    </row>
    <row r="21" spans="1:29" s="53" customForma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 s="56"/>
      <c r="Z21"/>
      <c r="AA21"/>
      <c r="AB21"/>
      <c r="AC21"/>
    </row>
  </sheetData>
  <autoFilter ref="A4:AC23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3:K38"/>
  <sheetViews>
    <sheetView topLeftCell="B1" zoomScale="85" zoomScaleNormal="85" workbookViewId="0">
      <selection activeCell="C19" sqref="C19"/>
    </sheetView>
  </sheetViews>
  <sheetFormatPr baseColWidth="10" defaultRowHeight="15" x14ac:dyDescent="0.25"/>
  <cols>
    <col min="1" max="1" width="36" customWidth="1"/>
    <col min="2" max="2" width="20.5703125" customWidth="1"/>
    <col min="3" max="3" width="20.7109375" customWidth="1"/>
    <col min="4" max="4" width="21.5703125" style="4" bestFit="1" customWidth="1"/>
    <col min="5" max="5" width="22.28515625" style="4" bestFit="1" customWidth="1"/>
    <col min="6" max="6" width="18.7109375" style="4" customWidth="1"/>
    <col min="7" max="7" width="20.42578125" style="4" bestFit="1" customWidth="1"/>
    <col min="8" max="8" width="24.42578125" style="4" bestFit="1" customWidth="1"/>
    <col min="9" max="9" width="19.28515625" style="55" customWidth="1"/>
    <col min="10" max="10" width="19.28515625" style="4" customWidth="1"/>
    <col min="11" max="11" width="19.28515625" customWidth="1"/>
    <col min="12" max="12" width="17.7109375" customWidth="1"/>
  </cols>
  <sheetData>
    <row r="3" spans="1:10" x14ac:dyDescent="0.25">
      <c r="D3"/>
      <c r="E3" s="1" t="s">
        <v>57</v>
      </c>
      <c r="F3"/>
      <c r="G3"/>
      <c r="H3"/>
      <c r="I3"/>
      <c r="J3"/>
    </row>
    <row r="4" spans="1:10" x14ac:dyDescent="0.25">
      <c r="A4" s="1" t="s">
        <v>36</v>
      </c>
      <c r="B4" s="1" t="s">
        <v>7</v>
      </c>
      <c r="C4" s="1" t="s">
        <v>16</v>
      </c>
      <c r="D4" s="1" t="s">
        <v>14</v>
      </c>
      <c r="E4" t="s">
        <v>38</v>
      </c>
      <c r="F4" t="s">
        <v>39</v>
      </c>
      <c r="G4" t="s">
        <v>41</v>
      </c>
      <c r="H4" t="s">
        <v>40</v>
      </c>
      <c r="I4" t="s">
        <v>58</v>
      </c>
      <c r="J4" t="s">
        <v>122</v>
      </c>
    </row>
    <row r="5" spans="1:10" x14ac:dyDescent="0.25">
      <c r="A5" s="2">
        <v>1</v>
      </c>
      <c r="D5"/>
      <c r="E5" s="37"/>
      <c r="F5" s="37"/>
      <c r="G5" s="37"/>
      <c r="H5" s="37"/>
      <c r="I5" s="38"/>
      <c r="J5" s="37"/>
    </row>
    <row r="6" spans="1:10" x14ac:dyDescent="0.25">
      <c r="A6" s="3" t="s">
        <v>33</v>
      </c>
      <c r="B6" s="2" t="s">
        <v>75</v>
      </c>
      <c r="C6" s="2" t="s">
        <v>77</v>
      </c>
      <c r="D6" s="2" t="s">
        <v>63</v>
      </c>
      <c r="E6" s="37">
        <v>28054000000</v>
      </c>
      <c r="F6" s="37">
        <v>8878035563</v>
      </c>
      <c r="G6" s="37"/>
      <c r="H6" s="37">
        <v>8876470740</v>
      </c>
      <c r="I6" s="38">
        <v>0</v>
      </c>
      <c r="J6" s="37">
        <v>8876470740</v>
      </c>
    </row>
    <row r="7" spans="1:10" x14ac:dyDescent="0.25">
      <c r="B7" s="2" t="s">
        <v>78</v>
      </c>
      <c r="C7" s="2" t="s">
        <v>80</v>
      </c>
      <c r="D7" s="2" t="s">
        <v>63</v>
      </c>
      <c r="E7" s="37">
        <v>10213000000</v>
      </c>
      <c r="F7" s="37">
        <v>3486052685</v>
      </c>
      <c r="G7" s="37"/>
      <c r="H7" s="37">
        <v>3486052685</v>
      </c>
      <c r="I7" s="38">
        <v>0</v>
      </c>
      <c r="J7" s="37">
        <v>3486052685</v>
      </c>
    </row>
    <row r="8" spans="1:10" x14ac:dyDescent="0.25">
      <c r="B8" s="2" t="s">
        <v>81</v>
      </c>
      <c r="C8" s="2" t="s">
        <v>83</v>
      </c>
      <c r="D8" s="2" t="s">
        <v>63</v>
      </c>
      <c r="E8" s="37">
        <v>2757000000</v>
      </c>
      <c r="F8" s="37">
        <v>1209962882</v>
      </c>
      <c r="G8" s="37"/>
      <c r="H8" s="37">
        <v>1209653281</v>
      </c>
      <c r="I8" s="38">
        <v>0</v>
      </c>
      <c r="J8" s="37">
        <v>1209653281</v>
      </c>
    </row>
    <row r="9" spans="1:10" x14ac:dyDescent="0.25">
      <c r="A9" s="2">
        <v>2</v>
      </c>
      <c r="D9"/>
      <c r="E9" s="37"/>
      <c r="F9" s="37"/>
      <c r="G9" s="37"/>
      <c r="H9" s="37"/>
      <c r="I9" s="38"/>
      <c r="J9" s="37"/>
    </row>
    <row r="10" spans="1:10" x14ac:dyDescent="0.25">
      <c r="A10" s="3" t="s">
        <v>34</v>
      </c>
      <c r="B10" s="2" t="s">
        <v>112</v>
      </c>
      <c r="C10" s="2" t="s">
        <v>113</v>
      </c>
      <c r="D10" s="2" t="s">
        <v>63</v>
      </c>
      <c r="E10" s="37">
        <v>8502000000</v>
      </c>
      <c r="F10" s="37">
        <v>5469656115.7200003</v>
      </c>
      <c r="G10" s="37"/>
      <c r="H10" s="37">
        <v>2375983865.54</v>
      </c>
      <c r="I10" s="38">
        <v>0</v>
      </c>
      <c r="J10" s="37">
        <v>2368210980.54</v>
      </c>
    </row>
    <row r="11" spans="1:10" x14ac:dyDescent="0.25">
      <c r="A11" s="2">
        <v>3</v>
      </c>
      <c r="D11"/>
      <c r="E11" s="37"/>
      <c r="F11" s="37"/>
      <c r="G11" s="37"/>
      <c r="H11" s="37"/>
      <c r="I11" s="38"/>
      <c r="J11" s="37"/>
    </row>
    <row r="12" spans="1:10" x14ac:dyDescent="0.25">
      <c r="A12" s="3" t="s">
        <v>84</v>
      </c>
      <c r="B12" s="2" t="s">
        <v>85</v>
      </c>
      <c r="C12" s="2" t="s">
        <v>110</v>
      </c>
      <c r="D12" s="2" t="s">
        <v>63</v>
      </c>
      <c r="E12" s="37">
        <v>202827000000</v>
      </c>
      <c r="F12" s="37">
        <v>84901180683.130005</v>
      </c>
      <c r="G12" s="37"/>
      <c r="H12" s="37">
        <v>29572719054.880001</v>
      </c>
      <c r="I12" s="38">
        <v>0</v>
      </c>
      <c r="J12" s="37">
        <v>29544783908.880001</v>
      </c>
    </row>
    <row r="13" spans="1:10" x14ac:dyDescent="0.25">
      <c r="B13" s="2" t="s">
        <v>104</v>
      </c>
      <c r="C13" s="2" t="s">
        <v>106</v>
      </c>
      <c r="D13" s="2" t="s">
        <v>63</v>
      </c>
      <c r="E13" s="37">
        <v>150000000</v>
      </c>
      <c r="F13" s="37">
        <v>77193003</v>
      </c>
      <c r="G13" s="37"/>
      <c r="H13" s="37">
        <v>40044373</v>
      </c>
      <c r="I13" s="38">
        <v>0</v>
      </c>
      <c r="J13" s="37">
        <v>40044373</v>
      </c>
    </row>
    <row r="14" spans="1:10" x14ac:dyDescent="0.25">
      <c r="A14" s="2">
        <v>8</v>
      </c>
      <c r="D14"/>
      <c r="E14" s="37"/>
      <c r="F14" s="37"/>
      <c r="G14" s="37"/>
      <c r="H14" s="37"/>
      <c r="I14" s="38"/>
      <c r="J14" s="37"/>
    </row>
    <row r="15" spans="1:10" x14ac:dyDescent="0.25">
      <c r="A15" s="3" t="s">
        <v>87</v>
      </c>
      <c r="B15" s="2" t="s">
        <v>88</v>
      </c>
      <c r="C15" s="2" t="s">
        <v>90</v>
      </c>
      <c r="D15" s="2" t="s">
        <v>63</v>
      </c>
      <c r="E15" s="37">
        <v>1000000</v>
      </c>
      <c r="F15" s="37">
        <v>0</v>
      </c>
      <c r="G15" s="37"/>
      <c r="H15" s="37">
        <v>0</v>
      </c>
      <c r="I15" s="38">
        <v>0</v>
      </c>
      <c r="J15" s="37">
        <v>0</v>
      </c>
    </row>
    <row r="16" spans="1:10" x14ac:dyDescent="0.25">
      <c r="B16" s="2" t="s">
        <v>91</v>
      </c>
      <c r="C16" s="2" t="s">
        <v>93</v>
      </c>
      <c r="D16" s="2" t="s">
        <v>66</v>
      </c>
      <c r="E16" s="37">
        <v>563000000</v>
      </c>
      <c r="F16" s="37">
        <v>0</v>
      </c>
      <c r="G16" s="37"/>
      <c r="H16" s="37">
        <v>0</v>
      </c>
      <c r="I16" s="38">
        <v>0</v>
      </c>
      <c r="J16" s="37">
        <v>0</v>
      </c>
    </row>
    <row r="17" spans="1:11" x14ac:dyDescent="0.25">
      <c r="B17" s="2" t="s">
        <v>125</v>
      </c>
      <c r="C17" s="2" t="s">
        <v>127</v>
      </c>
      <c r="D17" s="2" t="s">
        <v>63</v>
      </c>
      <c r="E17" s="37">
        <v>1000000</v>
      </c>
      <c r="F17" s="37">
        <v>1000000</v>
      </c>
      <c r="G17" s="37"/>
      <c r="H17" s="37">
        <v>1000000</v>
      </c>
      <c r="I17" s="38">
        <v>0</v>
      </c>
      <c r="J17" s="37">
        <v>1000000</v>
      </c>
    </row>
    <row r="18" spans="1:11" x14ac:dyDescent="0.25">
      <c r="A18" s="2">
        <v>211</v>
      </c>
      <c r="D18"/>
      <c r="E18" s="37"/>
      <c r="F18" s="37"/>
      <c r="G18" s="37"/>
      <c r="H18" s="37"/>
      <c r="I18" s="38"/>
      <c r="J18" s="37"/>
    </row>
    <row r="19" spans="1:11" x14ac:dyDescent="0.25">
      <c r="A19" s="50" t="s">
        <v>94</v>
      </c>
      <c r="B19" s="2" t="s">
        <v>95</v>
      </c>
      <c r="C19" s="2" t="s">
        <v>96</v>
      </c>
      <c r="D19" s="2" t="s">
        <v>63</v>
      </c>
      <c r="E19" s="37">
        <v>1000000000</v>
      </c>
      <c r="F19" s="37">
        <v>1000000000</v>
      </c>
      <c r="G19" s="37"/>
      <c r="H19" s="37">
        <v>400000000</v>
      </c>
      <c r="I19" s="38">
        <v>0</v>
      </c>
      <c r="J19" s="37">
        <v>400000000</v>
      </c>
    </row>
    <row r="20" spans="1:11" x14ac:dyDescent="0.25">
      <c r="A20" s="51"/>
      <c r="B20" s="2" t="s">
        <v>97</v>
      </c>
      <c r="C20" s="2" t="s">
        <v>98</v>
      </c>
      <c r="D20" s="2" t="s">
        <v>63</v>
      </c>
      <c r="E20" s="37">
        <v>1500000000</v>
      </c>
      <c r="F20" s="37">
        <v>1500000000</v>
      </c>
      <c r="G20" s="37"/>
      <c r="H20" s="37">
        <v>0</v>
      </c>
      <c r="I20" s="38">
        <v>0</v>
      </c>
      <c r="J20" s="37">
        <v>0</v>
      </c>
    </row>
    <row r="21" spans="1:11" x14ac:dyDescent="0.25">
      <c r="A21" s="2">
        <v>10</v>
      </c>
      <c r="D21"/>
      <c r="E21" s="37"/>
      <c r="F21" s="37"/>
      <c r="G21" s="37"/>
      <c r="H21" s="37"/>
      <c r="I21" s="38"/>
      <c r="J21" s="37"/>
    </row>
    <row r="22" spans="1:11" x14ac:dyDescent="0.25">
      <c r="A22" s="3" t="s">
        <v>114</v>
      </c>
      <c r="B22" s="2" t="s">
        <v>115</v>
      </c>
      <c r="C22" s="2" t="s">
        <v>117</v>
      </c>
      <c r="D22" s="2" t="s">
        <v>66</v>
      </c>
      <c r="E22" s="37">
        <v>165291696</v>
      </c>
      <c r="F22" s="37">
        <v>0</v>
      </c>
      <c r="G22" s="37"/>
      <c r="H22" s="37">
        <v>0</v>
      </c>
      <c r="I22" s="38">
        <v>0</v>
      </c>
      <c r="J22" s="37">
        <v>0</v>
      </c>
    </row>
    <row r="23" spans="1:11" x14ac:dyDescent="0.25">
      <c r="A23" s="2" t="s">
        <v>37</v>
      </c>
      <c r="D23"/>
      <c r="E23" s="37">
        <v>255733291696</v>
      </c>
      <c r="F23" s="37">
        <v>106523080931.85001</v>
      </c>
      <c r="G23" s="37"/>
      <c r="H23" s="37">
        <v>45961923999.419998</v>
      </c>
      <c r="I23" s="38">
        <v>0</v>
      </c>
      <c r="J23" s="37">
        <v>45926215968.419998</v>
      </c>
    </row>
    <row r="24" spans="1:11" x14ac:dyDescent="0.25">
      <c r="D24"/>
      <c r="E24"/>
      <c r="F24"/>
      <c r="G24"/>
      <c r="H24"/>
      <c r="I24"/>
      <c r="J24"/>
      <c r="K24" s="4"/>
    </row>
    <row r="25" spans="1:11" x14ac:dyDescent="0.25">
      <c r="D25"/>
      <c r="E25"/>
      <c r="F25"/>
      <c r="G25"/>
      <c r="H25" s="37"/>
      <c r="I25"/>
      <c r="J25" s="38"/>
      <c r="K25" s="38"/>
    </row>
    <row r="26" spans="1:11" x14ac:dyDescent="0.25">
      <c r="D26"/>
      <c r="E26"/>
      <c r="F26"/>
      <c r="G26"/>
      <c r="H26"/>
      <c r="I26"/>
      <c r="J26"/>
    </row>
    <row r="27" spans="1:11" x14ac:dyDescent="0.25">
      <c r="D27"/>
      <c r="E27"/>
      <c r="F27"/>
      <c r="G27"/>
      <c r="H27"/>
      <c r="I27"/>
      <c r="J27"/>
    </row>
    <row r="28" spans="1:11" x14ac:dyDescent="0.25">
      <c r="D28"/>
      <c r="E28"/>
      <c r="F28"/>
      <c r="G28"/>
      <c r="H28"/>
      <c r="I28"/>
      <c r="J28"/>
    </row>
    <row r="29" spans="1:11" x14ac:dyDescent="0.25">
      <c r="D29"/>
      <c r="E29"/>
      <c r="F29"/>
      <c r="G29"/>
      <c r="H29"/>
      <c r="I29"/>
      <c r="J29"/>
    </row>
    <row r="30" spans="1:11" x14ac:dyDescent="0.25">
      <c r="D30"/>
      <c r="E30"/>
      <c r="F30"/>
      <c r="G30"/>
      <c r="H30"/>
      <c r="I30"/>
      <c r="J30"/>
    </row>
    <row r="31" spans="1:11" x14ac:dyDescent="0.25">
      <c r="D31"/>
      <c r="E31"/>
      <c r="F31"/>
      <c r="G31"/>
      <c r="H31"/>
      <c r="I31"/>
      <c r="J31"/>
    </row>
    <row r="32" spans="1:11" x14ac:dyDescent="0.25">
      <c r="D32"/>
      <c r="E32"/>
      <c r="F32"/>
      <c r="G32"/>
      <c r="H32"/>
      <c r="I32"/>
      <c r="J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2:P72"/>
  <sheetViews>
    <sheetView tabSelected="1" zoomScaleNormal="100" workbookViewId="0">
      <selection activeCell="I15" sqref="I15"/>
    </sheetView>
  </sheetViews>
  <sheetFormatPr baseColWidth="10" defaultRowHeight="15" x14ac:dyDescent="0.25"/>
  <cols>
    <col min="1" max="5" width="7.5703125" style="5" customWidth="1"/>
    <col min="6" max="6" width="34.85546875" style="5" customWidth="1"/>
    <col min="7" max="7" width="21.85546875" style="5" bestFit="1" customWidth="1"/>
    <col min="8" max="9" width="20.7109375" style="5" customWidth="1"/>
    <col min="10" max="10" width="20.7109375" style="9" customWidth="1"/>
    <col min="11" max="11" width="20.7109375" style="5" customWidth="1"/>
    <col min="12" max="12" width="11.42578125" style="10"/>
    <col min="13" max="13" width="20.7109375" style="5" customWidth="1"/>
    <col min="14" max="14" width="11.42578125" style="10"/>
    <col min="15" max="15" width="17.85546875" style="5" bestFit="1" customWidth="1"/>
    <col min="16" max="16" width="14.7109375" style="5" bestFit="1" customWidth="1"/>
    <col min="17" max="16384" width="11.42578125" style="5"/>
  </cols>
  <sheetData>
    <row r="2" spans="1:16" x14ac:dyDescent="0.25">
      <c r="A2" s="74" t="s">
        <v>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17"/>
      <c r="N2" s="17"/>
    </row>
    <row r="3" spans="1:16" x14ac:dyDescent="0.25">
      <c r="A3" s="75" t="s">
        <v>42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N3" s="5"/>
    </row>
    <row r="4" spans="1:16" ht="6" customHeight="1" x14ac:dyDescent="0.25"/>
    <row r="5" spans="1:16" x14ac:dyDescent="0.25">
      <c r="A5" s="74" t="s">
        <v>123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17"/>
      <c r="N5" s="17"/>
    </row>
    <row r="6" spans="1:16" x14ac:dyDescent="0.25">
      <c r="A6" s="76" t="s">
        <v>129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61"/>
      <c r="N6" s="57"/>
    </row>
    <row r="7" spans="1:16" x14ac:dyDescent="0.25">
      <c r="H7" s="39"/>
      <c r="M7" s="62"/>
    </row>
    <row r="8" spans="1:16" s="32" customFormat="1" ht="25.5" x14ac:dyDescent="0.25">
      <c r="A8" s="6" t="s">
        <v>43</v>
      </c>
      <c r="B8" s="6" t="s">
        <v>44</v>
      </c>
      <c r="C8" s="6" t="s">
        <v>45</v>
      </c>
      <c r="D8" s="6" t="s">
        <v>46</v>
      </c>
      <c r="E8" s="33" t="s">
        <v>14</v>
      </c>
      <c r="F8" s="77" t="s">
        <v>47</v>
      </c>
      <c r="G8" s="77"/>
      <c r="H8" s="33" t="s">
        <v>48</v>
      </c>
      <c r="I8" s="33" t="s">
        <v>49</v>
      </c>
      <c r="J8" s="7" t="s">
        <v>50</v>
      </c>
      <c r="K8" s="33" t="s">
        <v>51</v>
      </c>
      <c r="L8" s="8" t="s">
        <v>50</v>
      </c>
      <c r="M8" s="33" t="s">
        <v>73</v>
      </c>
      <c r="N8" s="8" t="s">
        <v>50</v>
      </c>
    </row>
    <row r="9" spans="1:16" ht="7.5" customHeight="1" x14ac:dyDescent="0.25"/>
    <row r="10" spans="1:16" ht="20.25" customHeight="1" x14ac:dyDescent="0.25">
      <c r="E10" s="11"/>
      <c r="F10" s="12" t="s">
        <v>60</v>
      </c>
      <c r="G10" s="13"/>
      <c r="H10" s="14">
        <f>H41+H48+H56</f>
        <v>255733291696</v>
      </c>
      <c r="I10" s="14">
        <f>I41+I48+I56</f>
        <v>106523080931.85001</v>
      </c>
      <c r="J10" s="15">
        <f>+I10/H10</f>
        <v>0.41653974820954515</v>
      </c>
      <c r="K10" s="14">
        <f>K41+K48+K56</f>
        <v>45961923999.419998</v>
      </c>
      <c r="L10" s="15">
        <f>+K10/H10</f>
        <v>0.17972600944759554</v>
      </c>
      <c r="M10" s="14">
        <f>M41+M48+M56</f>
        <v>45926215968.419998</v>
      </c>
      <c r="N10" s="15">
        <f>+M10/H10</f>
        <v>0.17958637948090958</v>
      </c>
      <c r="O10" s="16"/>
      <c r="P10" s="16"/>
    </row>
    <row r="11" spans="1:16" ht="12" customHeight="1" x14ac:dyDescent="0.25">
      <c r="E11" s="11"/>
      <c r="F11" s="17"/>
      <c r="H11" s="39"/>
      <c r="I11" s="39"/>
      <c r="K11" s="39"/>
      <c r="M11" s="39"/>
      <c r="O11" s="39"/>
      <c r="P11" s="39"/>
    </row>
    <row r="12" spans="1:16" x14ac:dyDescent="0.25">
      <c r="E12" s="11"/>
      <c r="F12" s="17" t="s">
        <v>52</v>
      </c>
      <c r="H12" s="39"/>
      <c r="I12" s="39"/>
      <c r="K12" s="39"/>
      <c r="M12" s="39"/>
    </row>
    <row r="13" spans="1:16" ht="6.75" customHeight="1" x14ac:dyDescent="0.25">
      <c r="E13" s="11"/>
    </row>
    <row r="14" spans="1:16" x14ac:dyDescent="0.25">
      <c r="A14" s="40" t="s">
        <v>76</v>
      </c>
      <c r="B14" s="40"/>
      <c r="C14" s="40"/>
      <c r="D14" s="40"/>
      <c r="E14" s="18"/>
      <c r="F14" s="34" t="s">
        <v>33</v>
      </c>
      <c r="G14" s="19"/>
      <c r="H14" s="20">
        <f>+H15</f>
        <v>41024000000</v>
      </c>
      <c r="I14" s="20">
        <f>+I15</f>
        <v>13574051130</v>
      </c>
      <c r="J14" s="21">
        <f>+I14/H14</f>
        <v>0.3308807315230109</v>
      </c>
      <c r="K14" s="20">
        <f>+K15</f>
        <v>13572176706</v>
      </c>
      <c r="L14" s="21">
        <f>+K14/H14</f>
        <v>0.33083504061037444</v>
      </c>
      <c r="M14" s="20">
        <f>+M15</f>
        <v>13572176706</v>
      </c>
      <c r="N14" s="21">
        <f>+M14/H14</f>
        <v>0.33083504061037444</v>
      </c>
    </row>
    <row r="15" spans="1:16" ht="15" customHeight="1" x14ac:dyDescent="0.25">
      <c r="A15" s="41" t="s">
        <v>76</v>
      </c>
      <c r="B15" s="41" t="s">
        <v>76</v>
      </c>
      <c r="C15" s="41"/>
      <c r="D15" s="41"/>
      <c r="E15" s="22"/>
      <c r="F15" s="78" t="s">
        <v>99</v>
      </c>
      <c r="G15" s="78"/>
      <c r="H15" s="23">
        <f>SUM(H16:H18)</f>
        <v>41024000000</v>
      </c>
      <c r="I15" s="23">
        <f>SUM(I16:I18)</f>
        <v>13574051130</v>
      </c>
      <c r="J15" s="21"/>
      <c r="K15" s="23">
        <f>SUM(K16:K18)</f>
        <v>13572176706</v>
      </c>
      <c r="L15" s="21"/>
      <c r="M15" s="23">
        <f>SUM(M16:M18)</f>
        <v>13572176706</v>
      </c>
      <c r="N15" s="21"/>
      <c r="O15" s="17"/>
    </row>
    <row r="16" spans="1:16" x14ac:dyDescent="0.25">
      <c r="A16" s="42" t="s">
        <v>76</v>
      </c>
      <c r="B16" s="42" t="s">
        <v>76</v>
      </c>
      <c r="C16" s="42" t="s">
        <v>76</v>
      </c>
      <c r="D16" s="42"/>
      <c r="E16" s="10">
        <v>10</v>
      </c>
      <c r="F16" s="73" t="s">
        <v>77</v>
      </c>
      <c r="G16" s="73"/>
      <c r="H16" s="24">
        <f>'Din May'!E6-'Din May'!I6</f>
        <v>28054000000</v>
      </c>
      <c r="I16" s="24">
        <f>'Din May'!F6</f>
        <v>8878035563</v>
      </c>
      <c r="J16" s="21"/>
      <c r="K16" s="24">
        <f>'Din May'!H6</f>
        <v>8876470740</v>
      </c>
      <c r="L16" s="21"/>
      <c r="M16" s="24">
        <f>'Din May'!J6</f>
        <v>8876470740</v>
      </c>
      <c r="N16" s="21"/>
    </row>
    <row r="17" spans="1:15" x14ac:dyDescent="0.25">
      <c r="A17" s="42" t="s">
        <v>76</v>
      </c>
      <c r="B17" s="42" t="s">
        <v>76</v>
      </c>
      <c r="C17" s="42" t="s">
        <v>79</v>
      </c>
      <c r="D17" s="42"/>
      <c r="E17" s="10">
        <v>10</v>
      </c>
      <c r="F17" s="73" t="s">
        <v>80</v>
      </c>
      <c r="G17" s="73"/>
      <c r="H17" s="24">
        <f>'Din May'!E7-'Din May'!I7</f>
        <v>10213000000</v>
      </c>
      <c r="I17" s="24">
        <f>'Din May'!F7</f>
        <v>3486052685</v>
      </c>
      <c r="J17" s="21"/>
      <c r="K17" s="24">
        <f>'Din May'!H7</f>
        <v>3486052685</v>
      </c>
      <c r="L17" s="21"/>
      <c r="M17" s="24">
        <f>'Din May'!J7</f>
        <v>3486052685</v>
      </c>
      <c r="N17" s="21"/>
    </row>
    <row r="18" spans="1:15" x14ac:dyDescent="0.25">
      <c r="A18" s="42" t="s">
        <v>76</v>
      </c>
      <c r="B18" s="42" t="s">
        <v>76</v>
      </c>
      <c r="C18" s="42" t="s">
        <v>82</v>
      </c>
      <c r="D18" s="42"/>
      <c r="E18" s="10">
        <v>10</v>
      </c>
      <c r="F18" s="73" t="s">
        <v>83</v>
      </c>
      <c r="G18" s="73"/>
      <c r="H18" s="24">
        <f>'Din May'!E8-'Din May'!I8</f>
        <v>2757000000</v>
      </c>
      <c r="I18" s="24">
        <f>'Din May'!F8</f>
        <v>1209962882</v>
      </c>
      <c r="J18" s="21"/>
      <c r="K18" s="24">
        <f>'Din May'!H8</f>
        <v>1209653281</v>
      </c>
      <c r="L18" s="21"/>
      <c r="M18" s="24">
        <f>'Din May'!J8</f>
        <v>1209653281</v>
      </c>
      <c r="N18" s="21"/>
    </row>
    <row r="19" spans="1:15" ht="15.75" customHeight="1" x14ac:dyDescent="0.25">
      <c r="A19" s="40"/>
      <c r="B19" s="40"/>
      <c r="C19" s="40"/>
      <c r="D19" s="40"/>
      <c r="E19" s="18"/>
      <c r="F19" s="34"/>
      <c r="G19" s="34"/>
    </row>
    <row r="20" spans="1:15" ht="15.75" customHeight="1" x14ac:dyDescent="0.25">
      <c r="A20" s="40" t="s">
        <v>79</v>
      </c>
      <c r="B20" s="40"/>
      <c r="C20" s="40"/>
      <c r="D20" s="40"/>
      <c r="E20" s="18"/>
      <c r="F20" s="34" t="s">
        <v>29</v>
      </c>
      <c r="G20" s="34"/>
      <c r="H20" s="20">
        <f>SUM(H21:H21)</f>
        <v>8502000000</v>
      </c>
      <c r="I20" s="20">
        <f>SUM(I21:I21)</f>
        <v>5469656115.7200003</v>
      </c>
      <c r="J20" s="21">
        <f>+I20/H20</f>
        <v>0.64333758124206075</v>
      </c>
      <c r="K20" s="20">
        <f>SUM(K21:K21)</f>
        <v>2375983865.54</v>
      </c>
      <c r="L20" s="21">
        <f>+K20/H20</f>
        <v>0.2794617578852035</v>
      </c>
      <c r="M20" s="20">
        <f>SUM(M21:M21)</f>
        <v>2368210980.54</v>
      </c>
      <c r="N20" s="21">
        <f>+M20/H20</f>
        <v>0.27854751594213129</v>
      </c>
    </row>
    <row r="21" spans="1:15" ht="24.75" customHeight="1" x14ac:dyDescent="0.25">
      <c r="A21" s="41" t="s">
        <v>79</v>
      </c>
      <c r="B21" s="41"/>
      <c r="C21" s="41"/>
      <c r="D21" s="41"/>
      <c r="E21" s="18">
        <v>10</v>
      </c>
      <c r="F21" s="78" t="s">
        <v>29</v>
      </c>
      <c r="G21" s="78"/>
      <c r="H21" s="24">
        <f>'Din May'!E10-'Din May'!I10</f>
        <v>8502000000</v>
      </c>
      <c r="I21" s="24">
        <f>'Din May'!F10</f>
        <v>5469656115.7200003</v>
      </c>
      <c r="K21" s="24">
        <f>'Din May'!H10</f>
        <v>2375983865.54</v>
      </c>
      <c r="L21" s="9"/>
      <c r="M21" s="24">
        <f>'Din May'!J10</f>
        <v>2368210980.54</v>
      </c>
      <c r="N21" s="9"/>
    </row>
    <row r="22" spans="1:15" x14ac:dyDescent="0.25">
      <c r="A22" s="43"/>
      <c r="B22" s="43"/>
      <c r="C22" s="43"/>
      <c r="D22" s="43"/>
      <c r="E22" s="25"/>
      <c r="F22" s="35"/>
      <c r="G22" s="35"/>
      <c r="H22" s="26"/>
      <c r="I22" s="26"/>
      <c r="K22" s="26"/>
      <c r="M22" s="26"/>
    </row>
    <row r="23" spans="1:15" ht="21" customHeight="1" x14ac:dyDescent="0.25">
      <c r="A23" s="40" t="s">
        <v>82</v>
      </c>
      <c r="B23" s="40"/>
      <c r="C23" s="40"/>
      <c r="D23" s="40"/>
      <c r="E23" s="18"/>
      <c r="F23" s="34" t="s">
        <v>35</v>
      </c>
      <c r="G23" s="35"/>
      <c r="H23" s="20">
        <f>+H24+H27</f>
        <v>202977000000</v>
      </c>
      <c r="I23" s="20">
        <f>+I24+I27</f>
        <v>84978373686.130005</v>
      </c>
      <c r="J23" s="21">
        <f>+I23/H23</f>
        <v>0.41866011265379821</v>
      </c>
      <c r="K23" s="20">
        <f>+K24+K27</f>
        <v>29612763427.880001</v>
      </c>
      <c r="L23" s="21">
        <f>+K23/H23</f>
        <v>0.1458922115701779</v>
      </c>
      <c r="M23" s="20">
        <f>+M24+M27</f>
        <v>29584828281.880001</v>
      </c>
      <c r="N23" s="21">
        <f>+M23/H23</f>
        <v>0.14575458442030378</v>
      </c>
    </row>
    <row r="24" spans="1:15" ht="18.75" customHeight="1" x14ac:dyDescent="0.25">
      <c r="A24" s="40" t="s">
        <v>82</v>
      </c>
      <c r="B24" s="40" t="s">
        <v>82</v>
      </c>
      <c r="C24" s="40"/>
      <c r="D24" s="40"/>
      <c r="E24" s="18"/>
      <c r="F24" s="79" t="s">
        <v>100</v>
      </c>
      <c r="G24" s="79"/>
      <c r="H24" s="26">
        <f>H25</f>
        <v>202827000000</v>
      </c>
      <c r="I24" s="26">
        <f>I25</f>
        <v>84901180683.130005</v>
      </c>
      <c r="K24" s="26">
        <f>K25</f>
        <v>29572719054.880001</v>
      </c>
      <c r="M24" s="26">
        <f>M25</f>
        <v>29544783908.880001</v>
      </c>
    </row>
    <row r="25" spans="1:15" ht="15" customHeight="1" x14ac:dyDescent="0.25">
      <c r="A25" s="42" t="s">
        <v>82</v>
      </c>
      <c r="B25" s="42" t="s">
        <v>82</v>
      </c>
      <c r="C25" s="42" t="s">
        <v>76</v>
      </c>
      <c r="D25" s="42"/>
      <c r="E25" s="25"/>
      <c r="F25" s="73" t="s">
        <v>101</v>
      </c>
      <c r="G25" s="73"/>
      <c r="H25" s="24">
        <f>H26</f>
        <v>202827000000</v>
      </c>
      <c r="I25" s="24">
        <f>I26</f>
        <v>84901180683.130005</v>
      </c>
      <c r="K25" s="24">
        <f>K26</f>
        <v>29572719054.880001</v>
      </c>
      <c r="M25" s="24">
        <f>M26</f>
        <v>29544783908.880001</v>
      </c>
      <c r="O25" s="59"/>
    </row>
    <row r="26" spans="1:15" ht="25.5" customHeight="1" x14ac:dyDescent="0.25">
      <c r="A26" s="42" t="s">
        <v>82</v>
      </c>
      <c r="B26" s="42" t="s">
        <v>82</v>
      </c>
      <c r="C26" s="42" t="s">
        <v>76</v>
      </c>
      <c r="D26" s="42" t="s">
        <v>86</v>
      </c>
      <c r="E26" s="25">
        <v>10</v>
      </c>
      <c r="F26" s="73" t="s">
        <v>102</v>
      </c>
      <c r="G26" s="73"/>
      <c r="H26" s="45">
        <f>'Din May'!E12-'Din May'!I12</f>
        <v>202827000000</v>
      </c>
      <c r="I26" s="45">
        <f>'Din May'!F12</f>
        <v>84901180683.130005</v>
      </c>
      <c r="J26" s="46"/>
      <c r="K26" s="45">
        <f>'Din May'!H12</f>
        <v>29572719054.880001</v>
      </c>
      <c r="L26" s="46"/>
      <c r="M26" s="45">
        <f>'Din May'!J12</f>
        <v>29544783908.880001</v>
      </c>
      <c r="N26" s="46"/>
    </row>
    <row r="27" spans="1:15" ht="18.75" customHeight="1" x14ac:dyDescent="0.25">
      <c r="A27" s="40" t="s">
        <v>82</v>
      </c>
      <c r="B27" s="40" t="s">
        <v>92</v>
      </c>
      <c r="C27" s="40"/>
      <c r="D27" s="40"/>
      <c r="E27" s="18"/>
      <c r="F27" s="80" t="s">
        <v>108</v>
      </c>
      <c r="G27" s="80"/>
      <c r="H27" s="26">
        <f>H28</f>
        <v>150000000</v>
      </c>
      <c r="I27" s="26">
        <f>I28</f>
        <v>77193003</v>
      </c>
      <c r="K27" s="26">
        <f>K28</f>
        <v>40044373</v>
      </c>
      <c r="M27" s="26">
        <f>M28</f>
        <v>40044373</v>
      </c>
    </row>
    <row r="28" spans="1:15" ht="15" customHeight="1" x14ac:dyDescent="0.25">
      <c r="A28" s="42" t="s">
        <v>82</v>
      </c>
      <c r="B28" s="42" t="s">
        <v>92</v>
      </c>
      <c r="C28" s="42" t="s">
        <v>79</v>
      </c>
      <c r="D28" s="42"/>
      <c r="E28" s="25"/>
      <c r="F28" s="73" t="s">
        <v>107</v>
      </c>
      <c r="G28" s="73"/>
      <c r="H28" s="27">
        <f>H29</f>
        <v>150000000</v>
      </c>
      <c r="I28" s="27">
        <f>I29</f>
        <v>77193003</v>
      </c>
      <c r="K28" s="27">
        <f>K29</f>
        <v>40044373</v>
      </c>
      <c r="M28" s="27">
        <f>M29</f>
        <v>40044373</v>
      </c>
    </row>
    <row r="29" spans="1:15" ht="25.5" customHeight="1" x14ac:dyDescent="0.25">
      <c r="A29" s="42" t="s">
        <v>82</v>
      </c>
      <c r="B29" s="42" t="s">
        <v>92</v>
      </c>
      <c r="C29" s="42" t="s">
        <v>79</v>
      </c>
      <c r="D29" s="42" t="s">
        <v>105</v>
      </c>
      <c r="E29" s="25">
        <v>10</v>
      </c>
      <c r="F29" s="73" t="s">
        <v>106</v>
      </c>
      <c r="G29" s="73"/>
      <c r="H29" s="45">
        <f>'Din May'!E13-'Din May'!I13</f>
        <v>150000000</v>
      </c>
      <c r="I29" s="45">
        <f>'Din May'!F13</f>
        <v>77193003</v>
      </c>
      <c r="J29" s="46"/>
      <c r="K29" s="45">
        <f>'Din May'!H13</f>
        <v>40044373</v>
      </c>
      <c r="L29" s="46"/>
      <c r="M29" s="45">
        <f>'Din May'!J13</f>
        <v>40044373</v>
      </c>
      <c r="N29" s="46"/>
    </row>
    <row r="30" spans="1:15" ht="25.5" customHeight="1" x14ac:dyDescent="0.25">
      <c r="A30" s="42"/>
      <c r="B30" s="42"/>
      <c r="C30" s="42"/>
      <c r="D30" s="42"/>
      <c r="E30" s="25"/>
      <c r="F30" s="35"/>
      <c r="G30" s="35"/>
      <c r="H30" s="45"/>
      <c r="I30" s="45"/>
      <c r="J30" s="46"/>
      <c r="K30" s="45"/>
      <c r="L30" s="46"/>
      <c r="M30" s="45"/>
      <c r="N30" s="46"/>
    </row>
    <row r="31" spans="1:15" ht="25.5" customHeight="1" x14ac:dyDescent="0.25">
      <c r="A31" s="40" t="s">
        <v>89</v>
      </c>
      <c r="B31" s="40"/>
      <c r="C31" s="40"/>
      <c r="D31" s="40"/>
      <c r="E31" s="18"/>
      <c r="F31" s="79" t="s">
        <v>87</v>
      </c>
      <c r="G31" s="79"/>
      <c r="H31" s="47">
        <f>H32</f>
        <v>1000000</v>
      </c>
      <c r="I31" s="47">
        <f>I32</f>
        <v>0</v>
      </c>
      <c r="J31" s="48">
        <f>+I31/H31</f>
        <v>0</v>
      </c>
      <c r="K31" s="47">
        <f>K32</f>
        <v>0</v>
      </c>
      <c r="L31" s="48">
        <f>+K31/H31</f>
        <v>0</v>
      </c>
      <c r="M31" s="47">
        <f>M32</f>
        <v>0</v>
      </c>
      <c r="N31" s="48">
        <f>+M31/H31</f>
        <v>0</v>
      </c>
    </row>
    <row r="32" spans="1:15" ht="15" customHeight="1" x14ac:dyDescent="0.25">
      <c r="A32" s="42" t="s">
        <v>89</v>
      </c>
      <c r="B32" s="42" t="s">
        <v>76</v>
      </c>
      <c r="C32" s="42"/>
      <c r="D32" s="42"/>
      <c r="E32" s="25">
        <v>10</v>
      </c>
      <c r="F32" s="28" t="s">
        <v>90</v>
      </c>
      <c r="G32" s="28"/>
      <c r="H32" s="45">
        <f>'Din May'!E15-'Din May'!I15</f>
        <v>1000000</v>
      </c>
      <c r="I32" s="45">
        <f>'Din May'!F15</f>
        <v>0</v>
      </c>
      <c r="J32" s="49"/>
      <c r="K32" s="45">
        <f>'Din May'!H15</f>
        <v>0</v>
      </c>
      <c r="L32" s="46"/>
      <c r="M32" s="45">
        <f>'Din May'!J15</f>
        <v>0</v>
      </c>
      <c r="N32" s="46"/>
    </row>
    <row r="33" spans="1:14" ht="12" customHeight="1" x14ac:dyDescent="0.25">
      <c r="A33" s="42"/>
      <c r="B33" s="42"/>
      <c r="C33" s="42"/>
      <c r="D33" s="42"/>
      <c r="E33" s="25"/>
      <c r="F33" s="28"/>
      <c r="G33" s="28"/>
      <c r="H33" s="45"/>
      <c r="I33" s="45"/>
      <c r="J33" s="49"/>
      <c r="K33" s="45"/>
      <c r="L33" s="46"/>
      <c r="M33" s="45"/>
      <c r="N33" s="46"/>
    </row>
    <row r="34" spans="1:14" ht="25.5" customHeight="1" x14ac:dyDescent="0.25">
      <c r="A34" s="40" t="s">
        <v>89</v>
      </c>
      <c r="B34" s="40"/>
      <c r="C34" s="40"/>
      <c r="D34" s="40"/>
      <c r="E34" s="18"/>
      <c r="F34" s="79" t="s">
        <v>87</v>
      </c>
      <c r="G34" s="79"/>
      <c r="H34" s="47">
        <f>H35</f>
        <v>563000000</v>
      </c>
      <c r="I34" s="47">
        <f>I35</f>
        <v>0</v>
      </c>
      <c r="J34" s="48">
        <f>+I34/H34</f>
        <v>0</v>
      </c>
      <c r="K34" s="47">
        <f>K35</f>
        <v>0</v>
      </c>
      <c r="L34" s="48">
        <f>+K34/H34</f>
        <v>0</v>
      </c>
      <c r="M34" s="47">
        <f>M35</f>
        <v>0</v>
      </c>
      <c r="N34" s="48">
        <f>+M34/H34</f>
        <v>0</v>
      </c>
    </row>
    <row r="35" spans="1:14" ht="18" customHeight="1" x14ac:dyDescent="0.25">
      <c r="A35" s="42" t="s">
        <v>89</v>
      </c>
      <c r="B35" s="42" t="s">
        <v>92</v>
      </c>
      <c r="C35" s="42"/>
      <c r="D35" s="42"/>
      <c r="E35" s="25"/>
      <c r="F35" s="28" t="s">
        <v>103</v>
      </c>
      <c r="G35" s="28"/>
      <c r="H35" s="45">
        <f>SUM(H36:H36)</f>
        <v>563000000</v>
      </c>
      <c r="I35" s="45">
        <f>SUM(I36:I36)</f>
        <v>0</v>
      </c>
      <c r="J35" s="49"/>
      <c r="K35" s="45">
        <f>SUM(K36:K36)</f>
        <v>0</v>
      </c>
      <c r="L35" s="46"/>
      <c r="M35" s="45">
        <f>SUM(M36:M36)</f>
        <v>0</v>
      </c>
      <c r="N35" s="46"/>
    </row>
    <row r="36" spans="1:14" ht="18" customHeight="1" x14ac:dyDescent="0.25">
      <c r="A36" s="42" t="s">
        <v>89</v>
      </c>
      <c r="B36" s="42" t="s">
        <v>92</v>
      </c>
      <c r="C36" s="42" t="s">
        <v>76</v>
      </c>
      <c r="D36" s="42"/>
      <c r="E36" s="25">
        <v>11</v>
      </c>
      <c r="F36" s="28" t="s">
        <v>93</v>
      </c>
      <c r="G36" s="28"/>
      <c r="H36" s="45">
        <f>'Din May'!E16-'Din May'!I16</f>
        <v>563000000</v>
      </c>
      <c r="I36" s="45">
        <f>'Din May'!F16</f>
        <v>0</v>
      </c>
      <c r="J36" s="49"/>
      <c r="K36" s="45">
        <f>'Din May'!H16</f>
        <v>0</v>
      </c>
      <c r="L36" s="46"/>
      <c r="M36" s="45">
        <f>'Din May'!J16</f>
        <v>0</v>
      </c>
      <c r="N36" s="46"/>
    </row>
    <row r="37" spans="1:14" ht="12" customHeight="1" x14ac:dyDescent="0.25">
      <c r="A37" s="42"/>
      <c r="B37" s="42"/>
      <c r="C37" s="42"/>
      <c r="D37" s="42"/>
      <c r="E37" s="10"/>
      <c r="F37" s="28"/>
      <c r="G37" s="28"/>
      <c r="H37" s="24"/>
      <c r="I37" s="24"/>
      <c r="K37" s="24"/>
      <c r="M37" s="24"/>
    </row>
    <row r="38" spans="1:14" ht="25.5" customHeight="1" x14ac:dyDescent="0.25">
      <c r="A38" s="40" t="s">
        <v>89</v>
      </c>
      <c r="B38" s="40"/>
      <c r="C38" s="40"/>
      <c r="D38" s="40"/>
      <c r="E38" s="18"/>
      <c r="F38" s="79" t="s">
        <v>87</v>
      </c>
      <c r="G38" s="79"/>
      <c r="H38" s="47">
        <f>H39</f>
        <v>1000000</v>
      </c>
      <c r="I38" s="47">
        <f>I39</f>
        <v>1000000</v>
      </c>
      <c r="J38" s="48">
        <f>+I38/H38</f>
        <v>1</v>
      </c>
      <c r="K38" s="47">
        <f>K39</f>
        <v>1000000</v>
      </c>
      <c r="L38" s="48">
        <f>+K38/H38</f>
        <v>1</v>
      </c>
      <c r="M38" s="47">
        <f>M39</f>
        <v>1000000</v>
      </c>
      <c r="N38" s="48">
        <f>+M38/H38</f>
        <v>1</v>
      </c>
    </row>
    <row r="39" spans="1:14" ht="15" customHeight="1" x14ac:dyDescent="0.25">
      <c r="A39" s="42" t="s">
        <v>89</v>
      </c>
      <c r="B39" s="42" t="s">
        <v>126</v>
      </c>
      <c r="C39" s="42"/>
      <c r="D39" s="42"/>
      <c r="E39" s="25">
        <v>10</v>
      </c>
      <c r="F39" s="28" t="s">
        <v>127</v>
      </c>
      <c r="G39" s="28"/>
      <c r="H39" s="45">
        <f>'Din May'!E17-'Din May'!I17</f>
        <v>1000000</v>
      </c>
      <c r="I39" s="45">
        <f>'Din May'!F17</f>
        <v>1000000</v>
      </c>
      <c r="J39" s="49"/>
      <c r="K39" s="45">
        <f>'Din May'!H17</f>
        <v>1000000</v>
      </c>
      <c r="L39" s="46"/>
      <c r="M39" s="45">
        <f>'Din May'!J17</f>
        <v>1000000</v>
      </c>
      <c r="N39" s="46"/>
    </row>
    <row r="40" spans="1:14" ht="12" customHeight="1" x14ac:dyDescent="0.25">
      <c r="A40" s="42"/>
      <c r="B40" s="42"/>
      <c r="C40" s="42"/>
      <c r="D40" s="42"/>
      <c r="E40" s="25"/>
      <c r="F40" s="28"/>
      <c r="G40" s="28"/>
      <c r="H40" s="45"/>
      <c r="I40" s="45"/>
      <c r="J40" s="49"/>
      <c r="K40" s="45"/>
      <c r="L40" s="46"/>
      <c r="M40" s="45"/>
      <c r="N40" s="46"/>
    </row>
    <row r="41" spans="1:14" ht="15.75" x14ac:dyDescent="0.25">
      <c r="A41" s="42"/>
      <c r="B41" s="42"/>
      <c r="C41" s="42"/>
      <c r="D41" s="42"/>
      <c r="E41" s="25"/>
      <c r="F41" s="81" t="s">
        <v>53</v>
      </c>
      <c r="G41" s="81"/>
      <c r="H41" s="29">
        <f>H14+H20+H23+H31+H34+H38</f>
        <v>253068000000</v>
      </c>
      <c r="I41" s="29">
        <f>I14+I20+I23+I31+I34+I38</f>
        <v>104023080931.85001</v>
      </c>
      <c r="J41" s="52">
        <f>+I41/H41</f>
        <v>0.41104794336640749</v>
      </c>
      <c r="K41" s="29">
        <f>K14+K20+K23+K31+K34+K38</f>
        <v>45561923999.419998</v>
      </c>
      <c r="L41" s="15">
        <f>+K41/H41</f>
        <v>0.18003826639251111</v>
      </c>
      <c r="M41" s="29">
        <f>M14+M20+M23+M31+M34+M38</f>
        <v>45526215968.419998</v>
      </c>
      <c r="N41" s="15">
        <f>+M41/H41</f>
        <v>0.17989716585431584</v>
      </c>
    </row>
    <row r="42" spans="1:14" x14ac:dyDescent="0.25">
      <c r="A42" s="43"/>
      <c r="B42" s="43"/>
      <c r="C42" s="43"/>
      <c r="D42" s="43"/>
      <c r="E42" s="25"/>
      <c r="F42" s="35"/>
      <c r="G42" s="35"/>
    </row>
    <row r="43" spans="1:14" ht="21" customHeight="1" x14ac:dyDescent="0.25">
      <c r="A43" s="40"/>
      <c r="B43" s="40"/>
      <c r="C43" s="40"/>
      <c r="D43" s="40"/>
      <c r="E43" s="18"/>
      <c r="F43" s="34" t="s">
        <v>118</v>
      </c>
      <c r="G43" s="35"/>
      <c r="H43" s="20">
        <f>+H44</f>
        <v>165291696</v>
      </c>
      <c r="I43" s="20">
        <f>+I44</f>
        <v>0</v>
      </c>
      <c r="J43" s="21">
        <f>+I43/H43</f>
        <v>0</v>
      </c>
      <c r="K43" s="20">
        <f>+K44</f>
        <v>0</v>
      </c>
      <c r="L43" s="21">
        <f>+K43/H43</f>
        <v>0</v>
      </c>
      <c r="M43" s="20">
        <f>+M44</f>
        <v>0</v>
      </c>
      <c r="N43" s="21">
        <f>+M43/H43</f>
        <v>0</v>
      </c>
    </row>
    <row r="44" spans="1:14" ht="25.5" customHeight="1" x14ac:dyDescent="0.25">
      <c r="A44" s="40" t="s">
        <v>63</v>
      </c>
      <c r="B44" s="42"/>
      <c r="C44" s="42"/>
      <c r="D44" s="42"/>
      <c r="E44" s="25"/>
      <c r="F44" s="73" t="s">
        <v>119</v>
      </c>
      <c r="G44" s="73"/>
      <c r="H44" s="20">
        <f>H45</f>
        <v>165291696</v>
      </c>
      <c r="I44" s="20">
        <f>I45</f>
        <v>0</v>
      </c>
      <c r="J44" s="21"/>
      <c r="K44" s="20">
        <f>K45</f>
        <v>0</v>
      </c>
      <c r="L44" s="21"/>
      <c r="M44" s="20">
        <f>M45</f>
        <v>0</v>
      </c>
      <c r="N44" s="21"/>
    </row>
    <row r="45" spans="1:14" ht="25.5" customHeight="1" x14ac:dyDescent="0.25">
      <c r="A45" s="40" t="s">
        <v>63</v>
      </c>
      <c r="B45" s="42" t="s">
        <v>92</v>
      </c>
      <c r="C45" s="42"/>
      <c r="D45" s="42"/>
      <c r="E45" s="25"/>
      <c r="F45" s="73" t="s">
        <v>120</v>
      </c>
      <c r="G45" s="73"/>
      <c r="H45" s="20">
        <f>SUM(H46:H46)</f>
        <v>165291696</v>
      </c>
      <c r="I45" s="20">
        <f>SUM(I46:I46)</f>
        <v>0</v>
      </c>
      <c r="J45" s="21"/>
      <c r="K45" s="20">
        <f>SUM(K46:K46)</f>
        <v>0</v>
      </c>
      <c r="L45" s="21"/>
      <c r="M45" s="20">
        <f>SUM(M46:M46)</f>
        <v>0</v>
      </c>
      <c r="N45" s="21"/>
    </row>
    <row r="46" spans="1:14" ht="33" customHeight="1" x14ac:dyDescent="0.25">
      <c r="A46" s="40" t="s">
        <v>63</v>
      </c>
      <c r="B46" s="42" t="s">
        <v>92</v>
      </c>
      <c r="C46" s="42" t="s">
        <v>76</v>
      </c>
      <c r="D46" s="42" t="s">
        <v>1</v>
      </c>
      <c r="E46" s="25">
        <v>11</v>
      </c>
      <c r="F46" s="73" t="s">
        <v>117</v>
      </c>
      <c r="G46" s="73"/>
      <c r="H46" s="24">
        <f>'Din May'!E22-'Din May'!I22</f>
        <v>165291696</v>
      </c>
      <c r="I46" s="24">
        <f>'Din May'!F22</f>
        <v>0</v>
      </c>
      <c r="K46" s="24">
        <f>'Din May'!H22</f>
        <v>0</v>
      </c>
      <c r="L46" s="21"/>
      <c r="M46" s="24">
        <f>'Din May'!J22</f>
        <v>0</v>
      </c>
      <c r="N46" s="21"/>
    </row>
    <row r="47" spans="1:14" x14ac:dyDescent="0.25">
      <c r="A47" s="43"/>
      <c r="B47" s="43"/>
      <c r="C47" s="43"/>
      <c r="D47" s="43"/>
      <c r="E47" s="30"/>
      <c r="H47" s="26"/>
      <c r="I47" s="26"/>
      <c r="K47" s="26"/>
      <c r="M47" s="26"/>
    </row>
    <row r="48" spans="1:14" ht="30" x14ac:dyDescent="0.25">
      <c r="A48" s="43"/>
      <c r="B48" s="43"/>
      <c r="C48" s="43"/>
      <c r="D48" s="43"/>
      <c r="E48" s="30"/>
      <c r="F48" s="36" t="s">
        <v>121</v>
      </c>
      <c r="G48" s="31"/>
      <c r="H48" s="29">
        <f t="shared" ref="H48:M48" si="0">+H43</f>
        <v>165291696</v>
      </c>
      <c r="I48" s="29">
        <f t="shared" si="0"/>
        <v>0</v>
      </c>
      <c r="J48" s="52">
        <f t="shared" si="0"/>
        <v>0</v>
      </c>
      <c r="K48" s="29">
        <f t="shared" si="0"/>
        <v>0</v>
      </c>
      <c r="L48" s="54">
        <f t="shared" si="0"/>
        <v>0</v>
      </c>
      <c r="M48" s="29">
        <f t="shared" si="0"/>
        <v>0</v>
      </c>
      <c r="N48" s="54">
        <f>+M48/H48</f>
        <v>0</v>
      </c>
    </row>
    <row r="49" spans="1:14" x14ac:dyDescent="0.25">
      <c r="A49" s="43"/>
      <c r="B49" s="43"/>
      <c r="C49" s="43"/>
      <c r="D49" s="43"/>
      <c r="E49" s="25"/>
      <c r="F49" s="35"/>
      <c r="G49" s="35"/>
    </row>
    <row r="50" spans="1:14" ht="21" customHeight="1" x14ac:dyDescent="0.25">
      <c r="A50" s="40"/>
      <c r="B50" s="40"/>
      <c r="C50" s="40"/>
      <c r="D50" s="40"/>
      <c r="E50" s="18"/>
      <c r="F50" s="34" t="s">
        <v>54</v>
      </c>
      <c r="G50" s="35"/>
      <c r="H50" s="20">
        <f>+H51</f>
        <v>2500000000</v>
      </c>
      <c r="I50" s="20">
        <f>+I51</f>
        <v>2500000000</v>
      </c>
      <c r="J50" s="21">
        <f>+I50/H50</f>
        <v>1</v>
      </c>
      <c r="K50" s="20">
        <f>+K51</f>
        <v>400000000</v>
      </c>
      <c r="L50" s="21">
        <f>+K50/H50</f>
        <v>0.16</v>
      </c>
      <c r="M50" s="20">
        <f>+M51</f>
        <v>400000000</v>
      </c>
      <c r="N50" s="21">
        <f>+M50/H50</f>
        <v>0.16</v>
      </c>
    </row>
    <row r="51" spans="1:14" ht="25.5" customHeight="1" x14ac:dyDescent="0.25">
      <c r="A51" s="40" t="s">
        <v>67</v>
      </c>
      <c r="B51" s="42"/>
      <c r="C51" s="42"/>
      <c r="D51" s="42"/>
      <c r="E51" s="25"/>
      <c r="F51" s="73" t="s">
        <v>59</v>
      </c>
      <c r="G51" s="73"/>
      <c r="H51" s="20">
        <f>H52</f>
        <v>2500000000</v>
      </c>
      <c r="I51" s="20">
        <f>I52</f>
        <v>2500000000</v>
      </c>
      <c r="J51" s="21"/>
      <c r="K51" s="20">
        <f>K52</f>
        <v>400000000</v>
      </c>
      <c r="L51" s="21"/>
      <c r="M51" s="20">
        <f>M52</f>
        <v>400000000</v>
      </c>
      <c r="N51" s="21"/>
    </row>
    <row r="52" spans="1:14" ht="25.5" customHeight="1" x14ac:dyDescent="0.25">
      <c r="A52" s="40" t="s">
        <v>67</v>
      </c>
      <c r="B52" s="42">
        <v>1000</v>
      </c>
      <c r="C52" s="42"/>
      <c r="D52" s="42"/>
      <c r="E52" s="25"/>
      <c r="F52" s="73" t="s">
        <v>55</v>
      </c>
      <c r="G52" s="73"/>
      <c r="H52" s="20">
        <f>SUM(H53:H54)</f>
        <v>2500000000</v>
      </c>
      <c r="I52" s="20">
        <f>SUM(I53:I54)</f>
        <v>2500000000</v>
      </c>
      <c r="J52" s="21"/>
      <c r="K52" s="20">
        <f>SUM(K53:K54)</f>
        <v>400000000</v>
      </c>
      <c r="L52" s="21"/>
      <c r="M52" s="20">
        <f>SUM(M53:M54)</f>
        <v>400000000</v>
      </c>
      <c r="N52" s="21"/>
    </row>
    <row r="53" spans="1:14" ht="31.5" customHeight="1" x14ac:dyDescent="0.25">
      <c r="A53" s="40" t="s">
        <v>67</v>
      </c>
      <c r="B53" s="42">
        <v>1000</v>
      </c>
      <c r="C53" s="42" t="s">
        <v>65</v>
      </c>
      <c r="D53" s="42" t="s">
        <v>1</v>
      </c>
      <c r="E53" s="25">
        <v>13</v>
      </c>
      <c r="F53" s="73" t="s">
        <v>96</v>
      </c>
      <c r="G53" s="73"/>
      <c r="H53" s="24">
        <f>'Din May'!E19-'Din May'!I19</f>
        <v>1000000000</v>
      </c>
      <c r="I53" s="24">
        <f>'Din May'!F19</f>
        <v>1000000000</v>
      </c>
      <c r="K53" s="24">
        <f>'Din May'!H19</f>
        <v>400000000</v>
      </c>
      <c r="L53" s="21"/>
      <c r="M53" s="24">
        <f>'Din May'!J19</f>
        <v>400000000</v>
      </c>
      <c r="N53" s="21"/>
    </row>
    <row r="54" spans="1:14" ht="33" customHeight="1" x14ac:dyDescent="0.25">
      <c r="A54" s="40" t="s">
        <v>67</v>
      </c>
      <c r="B54" s="42">
        <v>1000</v>
      </c>
      <c r="C54" s="42" t="s">
        <v>64</v>
      </c>
      <c r="D54" s="42" t="s">
        <v>1</v>
      </c>
      <c r="E54" s="25">
        <v>13</v>
      </c>
      <c r="F54" s="73" t="s">
        <v>98</v>
      </c>
      <c r="G54" s="73"/>
      <c r="H54" s="24">
        <f>'Din May'!E20-'Din May'!I20</f>
        <v>1500000000</v>
      </c>
      <c r="I54" s="24">
        <f>'Din May'!F20</f>
        <v>1500000000</v>
      </c>
      <c r="K54" s="24">
        <f>'Din May'!H20</f>
        <v>0</v>
      </c>
      <c r="L54" s="21"/>
      <c r="M54" s="24">
        <f>'Din May'!J20</f>
        <v>0</v>
      </c>
      <c r="N54" s="21"/>
    </row>
    <row r="55" spans="1:14" x14ac:dyDescent="0.25">
      <c r="A55" s="43"/>
      <c r="B55" s="43"/>
      <c r="C55" s="43"/>
      <c r="D55" s="43"/>
      <c r="E55" s="30"/>
      <c r="H55" s="26"/>
      <c r="I55" s="26"/>
      <c r="K55" s="26"/>
      <c r="M55" s="26"/>
    </row>
    <row r="56" spans="1:14" x14ac:dyDescent="0.25">
      <c r="A56" s="43"/>
      <c r="B56" s="43"/>
      <c r="C56" s="43"/>
      <c r="D56" s="43"/>
      <c r="E56" s="30"/>
      <c r="F56" s="36" t="s">
        <v>56</v>
      </c>
      <c r="G56" s="31"/>
      <c r="H56" s="29">
        <f t="shared" ref="H56:M56" si="1">+H50</f>
        <v>2500000000</v>
      </c>
      <c r="I56" s="29">
        <f t="shared" si="1"/>
        <v>2500000000</v>
      </c>
      <c r="J56" s="52">
        <f t="shared" si="1"/>
        <v>1</v>
      </c>
      <c r="K56" s="29">
        <f t="shared" si="1"/>
        <v>400000000</v>
      </c>
      <c r="L56" s="54">
        <f t="shared" si="1"/>
        <v>0.16</v>
      </c>
      <c r="M56" s="29">
        <f t="shared" si="1"/>
        <v>400000000</v>
      </c>
      <c r="N56" s="54">
        <f>+M56/H56</f>
        <v>0.16</v>
      </c>
    </row>
    <row r="57" spans="1:14" x14ac:dyDescent="0.25">
      <c r="A57" s="43"/>
      <c r="B57" s="43"/>
      <c r="C57" s="43"/>
      <c r="D57" s="43"/>
      <c r="E57" s="32"/>
      <c r="J57" s="10"/>
    </row>
    <row r="58" spans="1:14" x14ac:dyDescent="0.25">
      <c r="A58" s="43"/>
      <c r="B58" s="43"/>
      <c r="C58" s="43"/>
      <c r="D58" s="43"/>
      <c r="E58" s="32"/>
      <c r="J58" s="10"/>
    </row>
    <row r="59" spans="1:14" x14ac:dyDescent="0.25">
      <c r="A59" s="58" t="s">
        <v>109</v>
      </c>
      <c r="B59" s="43"/>
      <c r="C59" s="43"/>
      <c r="D59" s="43"/>
      <c r="E59" s="32"/>
      <c r="J59" s="10"/>
    </row>
    <row r="60" spans="1:14" x14ac:dyDescent="0.25">
      <c r="A60" s="58" t="s">
        <v>128</v>
      </c>
      <c r="B60" s="43"/>
      <c r="C60" s="43"/>
      <c r="D60" s="43"/>
      <c r="E60" s="32"/>
    </row>
    <row r="61" spans="1:14" x14ac:dyDescent="0.25">
      <c r="A61" s="58"/>
      <c r="B61" s="43"/>
      <c r="C61" s="43"/>
      <c r="D61" s="43"/>
      <c r="E61" s="32"/>
    </row>
    <row r="62" spans="1:14" x14ac:dyDescent="0.25">
      <c r="A62" s="43"/>
      <c r="B62" s="43"/>
      <c r="C62" s="43"/>
      <c r="D62" s="43"/>
      <c r="E62" s="32"/>
    </row>
    <row r="63" spans="1:14" x14ac:dyDescent="0.25">
      <c r="A63" s="43"/>
      <c r="B63" s="43"/>
      <c r="C63" s="43"/>
      <c r="D63" s="43"/>
      <c r="E63" s="32"/>
    </row>
    <row r="64" spans="1:14" x14ac:dyDescent="0.25">
      <c r="A64" s="43"/>
      <c r="B64" s="43"/>
      <c r="C64" s="43"/>
      <c r="D64" s="43"/>
      <c r="E64" s="32"/>
    </row>
    <row r="65" spans="1:5" x14ac:dyDescent="0.25">
      <c r="A65" s="43"/>
      <c r="B65" s="43"/>
      <c r="C65" s="43"/>
      <c r="D65" s="43"/>
      <c r="E65" s="32"/>
    </row>
    <row r="66" spans="1:5" x14ac:dyDescent="0.25">
      <c r="A66" s="43"/>
      <c r="B66" s="43"/>
      <c r="C66" s="43"/>
      <c r="D66" s="43"/>
      <c r="E66" s="32"/>
    </row>
    <row r="67" spans="1:5" x14ac:dyDescent="0.25">
      <c r="A67" s="43"/>
      <c r="B67" s="43"/>
      <c r="C67" s="43"/>
      <c r="D67" s="43"/>
      <c r="E67" s="32"/>
    </row>
    <row r="68" spans="1:5" x14ac:dyDescent="0.25">
      <c r="A68" s="43"/>
      <c r="B68" s="43"/>
      <c r="C68" s="43"/>
      <c r="D68" s="43"/>
      <c r="E68" s="32"/>
    </row>
    <row r="69" spans="1:5" x14ac:dyDescent="0.25">
      <c r="A69" s="43"/>
      <c r="B69" s="43"/>
      <c r="C69" s="43"/>
      <c r="D69" s="43"/>
      <c r="E69" s="32"/>
    </row>
    <row r="70" spans="1:5" x14ac:dyDescent="0.25">
      <c r="A70" s="44"/>
      <c r="B70" s="44"/>
      <c r="C70" s="44"/>
      <c r="D70" s="44"/>
    </row>
    <row r="71" spans="1:5" x14ac:dyDescent="0.25">
      <c r="A71" s="44"/>
      <c r="B71" s="44"/>
      <c r="C71" s="44"/>
      <c r="D71" s="44"/>
    </row>
    <row r="72" spans="1:5" x14ac:dyDescent="0.25">
      <c r="A72" s="44"/>
      <c r="B72" s="44"/>
      <c r="C72" s="44"/>
      <c r="D72" s="44"/>
    </row>
  </sheetData>
  <autoFilter ref="A8:L53" xr:uid="{00000000-0009-0000-0000-000002000000}">
    <filterColumn colId="5" showButton="0"/>
  </autoFilter>
  <mergeCells count="27">
    <mergeCell ref="F54:G54"/>
    <mergeCell ref="F52:G52"/>
    <mergeCell ref="F31:G31"/>
    <mergeCell ref="F34:G34"/>
    <mergeCell ref="F27:G27"/>
    <mergeCell ref="F28:G28"/>
    <mergeCell ref="F29:G29"/>
    <mergeCell ref="F41:G41"/>
    <mergeCell ref="F51:G51"/>
    <mergeCell ref="F46:G46"/>
    <mergeCell ref="F38:G38"/>
    <mergeCell ref="F26:G26"/>
    <mergeCell ref="F53:G53"/>
    <mergeCell ref="F44:G44"/>
    <mergeCell ref="F45:G45"/>
    <mergeCell ref="A2:L2"/>
    <mergeCell ref="A3:L3"/>
    <mergeCell ref="A5:L5"/>
    <mergeCell ref="A6:L6"/>
    <mergeCell ref="F25:G25"/>
    <mergeCell ref="F8:G8"/>
    <mergeCell ref="F17:G17"/>
    <mergeCell ref="F18:G18"/>
    <mergeCell ref="F15:G15"/>
    <mergeCell ref="F16:G16"/>
    <mergeCell ref="F24:G24"/>
    <mergeCell ref="F21:G21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599" r:id="rId1"/>
  <ignoredErrors>
    <ignoredError sqref="A41:D49 A14:D35 A36:C36 A37:D3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Mayo</MES>
    <A_x00f1_o xmlns="7a134c39-333c-4b73-9c61-d3c5e2872a01">2023</A_x00f1_o>
    <_dlc_DocId xmlns="6e2a57a2-9d48-4009-82e5-3fe89fb6c543">3CFCSSYJ6V66-34-220</_dlc_DocId>
    <_dlc_DocIdUrl xmlns="6e2a57a2-9d48-4009-82e5-3fe89fb6c543">
      <Url>https://pruportal.reincorporacion.gov.co/es/agencia/_layouts/15/DocIdRedir.aspx?ID=3CFCSSYJ6V66-34-220</Url>
      <Description>3CFCSSYJ6V66-34-220</Description>
    </_dlc_DocIdUrl>
  </documentManagement>
</p:properties>
</file>

<file path=customXml/itemProps1.xml><?xml version="1.0" encoding="utf-8"?>
<ds:datastoreItem xmlns:ds="http://schemas.openxmlformats.org/officeDocument/2006/customXml" ds:itemID="{02EFCE8D-6BE3-4EA3-A937-AB3738B31FFF}"/>
</file>

<file path=customXml/itemProps2.xml><?xml version="1.0" encoding="utf-8"?>
<ds:datastoreItem xmlns:ds="http://schemas.openxmlformats.org/officeDocument/2006/customXml" ds:itemID="{CBDA5211-9EA5-4DA6-96EF-A6DE16632006}"/>
</file>

<file path=customXml/itemProps3.xml><?xml version="1.0" encoding="utf-8"?>
<ds:datastoreItem xmlns:ds="http://schemas.openxmlformats.org/officeDocument/2006/customXml" ds:itemID="{21FACEF5-71F5-4CA6-8633-EB101E07B2E4}"/>
</file>

<file path=customXml/itemProps4.xml><?xml version="1.0" encoding="utf-8"?>
<ds:datastoreItem xmlns:ds="http://schemas.openxmlformats.org/officeDocument/2006/customXml" ds:itemID="{4D972816-2C18-40A6-A853-7802C535509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May</vt:lpstr>
      <vt:lpstr>Din May</vt:lpstr>
      <vt:lpstr>Mayo</vt:lpstr>
      <vt:lpstr>Mayo!Área_de_impresión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2023 - Mayo</dc:title>
  <dc:creator>Enith Milena Ariza Rodriguez</dc:creator>
  <cp:lastModifiedBy>Nancy Stella Guerra Soler</cp:lastModifiedBy>
  <cp:lastPrinted>2023-01-03T15:50:58Z</cp:lastPrinted>
  <dcterms:created xsi:type="dcterms:W3CDTF">2014-03-05T20:45:35Z</dcterms:created>
  <dcterms:modified xsi:type="dcterms:W3CDTF">2023-06-06T22:33:27Z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610f9298-8875-4b5a-b5e8-292632677e18</vt:lpwstr>
  </property>
</Properties>
</file>