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bajo\2020\ARN\2\"/>
    </mc:Choice>
  </mc:AlternateContent>
  <xr:revisionPtr revIDLastSave="0" documentId="13_ncr:1_{341EE631-44F9-46C8-9FA3-43B3387AD297}" xr6:coauthVersionLast="45" xr6:coauthVersionMax="45" xr10:uidLastSave="{00000000-0000-0000-0000-000000000000}"/>
  <bookViews>
    <workbookView xWindow="-120" yWindow="-120" windowWidth="20730" windowHeight="11160" xr2:uid="{F171506A-6246-4D7E-B73A-AB59AB51601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4" i="1" s="1"/>
  <c r="E21" i="1"/>
  <c r="E24" i="1" s="1"/>
  <c r="E8" i="1"/>
  <c r="F17" i="1"/>
  <c r="J16" i="1"/>
  <c r="F20" i="1"/>
  <c r="G20" i="1" s="1"/>
  <c r="H20" i="1" s="1"/>
  <c r="I20" i="1" s="1"/>
  <c r="J20" i="1" s="1"/>
  <c r="K20" i="1" s="1"/>
  <c r="F15" i="1"/>
  <c r="G15" i="1" s="1"/>
  <c r="H15" i="1" s="1"/>
  <c r="I15" i="1" s="1"/>
  <c r="J15" i="1" s="1"/>
  <c r="K15" i="1" s="1"/>
  <c r="F14" i="1"/>
  <c r="G14" i="1" s="1"/>
  <c r="H14" i="1" s="1"/>
  <c r="I14" i="1" s="1"/>
  <c r="J14" i="1" s="1"/>
  <c r="K14" i="1" s="1"/>
  <c r="F13" i="1"/>
  <c r="G13" i="1" s="1"/>
  <c r="H13" i="1" s="1"/>
  <c r="I13" i="1" s="1"/>
  <c r="J13" i="1" s="1"/>
  <c r="K13" i="1" s="1"/>
  <c r="K21" i="1" s="1"/>
  <c r="K24" i="1" s="1"/>
  <c r="F18" i="1"/>
  <c r="G18" i="1" s="1"/>
  <c r="H18" i="1" s="1"/>
  <c r="I18" i="1" s="1"/>
  <c r="J18" i="1" s="1"/>
  <c r="K18" i="1" s="1"/>
  <c r="I21" i="1" l="1"/>
  <c r="I24" i="1" s="1"/>
  <c r="H21" i="1"/>
  <c r="H24" i="1" s="1"/>
  <c r="J21" i="1"/>
  <c r="J24" i="1" s="1"/>
  <c r="F21" i="1"/>
  <c r="F24" i="1" s="1"/>
  <c r="E25" i="1" s="1"/>
  <c r="E6" i="1"/>
  <c r="F6" i="1" s="1"/>
  <c r="G6" i="1" s="1"/>
  <c r="H6" i="1" s="1"/>
  <c r="I6" i="1" s="1"/>
  <c r="J6" i="1" s="1"/>
  <c r="K6" i="1" s="1"/>
  <c r="E5" i="1"/>
  <c r="F5" i="1" l="1"/>
  <c r="G5" i="1" l="1"/>
  <c r="F8" i="1"/>
  <c r="G8" i="1" l="1"/>
  <c r="H5" i="1"/>
  <c r="I5" i="1" l="1"/>
  <c r="H8" i="1"/>
  <c r="I8" i="1" l="1"/>
  <c r="J5" i="1"/>
  <c r="K5" i="1" l="1"/>
  <c r="K8" i="1" s="1"/>
  <c r="J8" i="1"/>
</calcChain>
</file>

<file path=xl/sharedStrings.xml><?xml version="1.0" encoding="utf-8"?>
<sst xmlns="http://schemas.openxmlformats.org/spreadsheetml/2006/main" count="48" uniqueCount="26">
  <si>
    <t>RECURSOS HUMANOS</t>
  </si>
  <si>
    <t>Valor Mes</t>
  </si>
  <si>
    <t>Técnico de archivo</t>
  </si>
  <si>
    <t>DESCRIPCIÓN</t>
  </si>
  <si>
    <t>Valor Unidad</t>
  </si>
  <si>
    <t>Cantidad</t>
  </si>
  <si>
    <t>Profesional en conservación y restauración de bienes (Exp. en conservación documental)</t>
  </si>
  <si>
    <t>RECURSOS TÉCNICOS, TECNOLÓGICOS E INSUMOS</t>
  </si>
  <si>
    <t>Periodicidad</t>
  </si>
  <si>
    <t>Anual</t>
  </si>
  <si>
    <t>Periodicidad (mes)</t>
  </si>
  <si>
    <t>Calibración de equipos datalogger y luxómetro.</t>
  </si>
  <si>
    <t>Adquisición de equipos de control de HR.</t>
  </si>
  <si>
    <t>Según cronograma</t>
  </si>
  <si>
    <t>Insumos de almacenamiento documental.</t>
  </si>
  <si>
    <t>Insumos de conservación documental.</t>
  </si>
  <si>
    <t>Amonio cuaternario</t>
  </si>
  <si>
    <t>Termonebulizador.</t>
  </si>
  <si>
    <t>Impresora.</t>
  </si>
  <si>
    <t>Computador portátil.</t>
  </si>
  <si>
    <t>Cuatrianual</t>
  </si>
  <si>
    <t>N.A.</t>
  </si>
  <si>
    <t>SUBTOTAL POR ANUALIDAD</t>
  </si>
  <si>
    <t>VALOR INDICATIVO PLAN DE CONSERVACIÓN DOCUMENTAL 2021-2027</t>
  </si>
  <si>
    <t>AGENCIA PARA LA REINCORPORACIÓN Y LA NORMALIZACIÓN -ARN-
COSTOS INDICATIVOS PLAN DE CONSERVACIÓN DOCUMENTAL 2021-2027</t>
  </si>
  <si>
    <r>
      <t xml:space="preserve">VALOR INDICATIVO PLAN DE CONSERVACIÓN DOCUMENTAL 2021-2027 </t>
    </r>
    <r>
      <rPr>
        <b/>
        <sz val="11"/>
        <rFont val="Calibri"/>
        <family val="2"/>
        <scheme val="minor"/>
      </rPr>
      <t>POR ANUALIDAD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</si>
</sst>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2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42" fontId="0" fillId="3" borderId="1" xfId="1" applyFont="1" applyFill="1" applyBorder="1"/>
    <xf numFmtId="42" fontId="0" fillId="3" borderId="5" xfId="1" applyFont="1" applyFill="1" applyBorder="1"/>
    <xf numFmtId="0" fontId="0" fillId="3" borderId="7" xfId="0" applyFill="1" applyBorder="1" applyAlignment="1">
      <alignment wrapText="1"/>
    </xf>
    <xf numFmtId="0" fontId="0" fillId="3" borderId="8" xfId="0" applyFill="1" applyBorder="1"/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3" borderId="18" xfId="0" applyFont="1" applyFill="1" applyBorder="1" applyAlignment="1">
      <alignment horizontal="center"/>
    </xf>
    <xf numFmtId="0" fontId="0" fillId="3" borderId="15" xfId="0" applyFill="1" applyBorder="1" applyAlignment="1">
      <alignment horizontal="center" wrapText="1"/>
    </xf>
    <xf numFmtId="0" fontId="3" fillId="3" borderId="2" xfId="0" applyFont="1" applyFill="1" applyBorder="1" applyAlignment="1">
      <alignment horizontal="left"/>
    </xf>
    <xf numFmtId="0" fontId="0" fillId="3" borderId="6" xfId="0" applyFill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0" fillId="3" borderId="15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42" fontId="3" fillId="4" borderId="10" xfId="1" applyFont="1" applyFill="1" applyBorder="1"/>
    <xf numFmtId="42" fontId="3" fillId="4" borderId="11" xfId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42" fontId="4" fillId="0" borderId="9" xfId="2" applyNumberFormat="1" applyFont="1" applyFill="1" applyBorder="1" applyAlignment="1">
      <alignment horizontal="center" vertical="center"/>
    </xf>
    <xf numFmtId="42" fontId="4" fillId="0" borderId="10" xfId="2" applyNumberFormat="1" applyFont="1" applyFill="1" applyBorder="1" applyAlignment="1">
      <alignment horizontal="center" vertical="center"/>
    </xf>
    <xf numFmtId="42" fontId="4" fillId="0" borderId="11" xfId="2" applyNumberFormat="1" applyFont="1" applyFill="1" applyBorder="1" applyAlignment="1">
      <alignment horizontal="center" vertical="center"/>
    </xf>
    <xf numFmtId="0" fontId="4" fillId="4" borderId="12" xfId="2" applyFont="1" applyFill="1" applyBorder="1" applyAlignment="1">
      <alignment horizontal="center" vertical="center" wrapText="1"/>
    </xf>
    <xf numFmtId="0" fontId="4" fillId="4" borderId="13" xfId="2" applyFont="1" applyFill="1" applyBorder="1" applyAlignment="1">
      <alignment horizontal="center" vertical="center" wrapText="1"/>
    </xf>
    <xf numFmtId="0" fontId="4" fillId="4" borderId="16" xfId="2" applyFont="1" applyFill="1" applyBorder="1" applyAlignment="1">
      <alignment horizontal="center" vertical="center" wrapText="1"/>
    </xf>
    <xf numFmtId="0" fontId="4" fillId="4" borderId="17" xfId="2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wrapText="1"/>
    </xf>
    <xf numFmtId="42" fontId="7" fillId="4" borderId="19" xfId="0" applyNumberFormat="1" applyFont="1" applyFill="1" applyBorder="1" applyAlignment="1">
      <alignment horizontal="center"/>
    </xf>
    <xf numFmtId="42" fontId="7" fillId="4" borderId="20" xfId="0" applyNumberFormat="1" applyFont="1" applyFill="1" applyBorder="1" applyAlignment="1">
      <alignment horizontal="center"/>
    </xf>
    <xf numFmtId="42" fontId="7" fillId="4" borderId="21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left" wrapText="1"/>
    </xf>
  </cellXfs>
  <cellStyles count="3">
    <cellStyle name="Bueno" xfId="2" builtinId="26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8140-BC2E-4D0C-BD6B-B177052528DF}">
  <dimension ref="A1:K28"/>
  <sheetViews>
    <sheetView tabSelected="1" zoomScaleNormal="100" workbookViewId="0">
      <selection sqref="A1:K2"/>
    </sheetView>
  </sheetViews>
  <sheetFormatPr baseColWidth="10" defaultRowHeight="15" x14ac:dyDescent="0.25"/>
  <cols>
    <col min="1" max="1" width="48" style="13" customWidth="1"/>
    <col min="2" max="2" width="17.7109375" customWidth="1"/>
    <col min="3" max="3" width="17.140625" customWidth="1"/>
    <col min="4" max="4" width="16.85546875" customWidth="1"/>
    <col min="5" max="11" width="13.7109375" customWidth="1"/>
  </cols>
  <sheetData>
    <row r="1" spans="1:11" ht="20.100000000000001" customHeight="1" x14ac:dyDescent="0.25">
      <c r="A1" s="36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20.100000000000001" customHeight="1" thickBot="1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ht="15.75" thickBo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16" t="s">
        <v>0</v>
      </c>
      <c r="B4" s="3" t="s">
        <v>5</v>
      </c>
      <c r="C4" s="3" t="s">
        <v>1</v>
      </c>
      <c r="D4" s="3" t="s">
        <v>10</v>
      </c>
      <c r="E4" s="4">
        <v>2021</v>
      </c>
      <c r="F4" s="4">
        <v>2022</v>
      </c>
      <c r="G4" s="4">
        <v>2023</v>
      </c>
      <c r="H4" s="4">
        <v>2024</v>
      </c>
      <c r="I4" s="14">
        <v>2025</v>
      </c>
      <c r="J4" s="14">
        <v>2026</v>
      </c>
      <c r="K4" s="5">
        <v>2027</v>
      </c>
    </row>
    <row r="5" spans="1:11" ht="30" x14ac:dyDescent="0.25">
      <c r="A5" s="20" t="s">
        <v>6</v>
      </c>
      <c r="B5" s="6">
        <v>1</v>
      </c>
      <c r="C5" s="7">
        <v>5200000</v>
      </c>
      <c r="D5" s="6">
        <v>11</v>
      </c>
      <c r="E5" s="7">
        <f>+C5*D5*B5</f>
        <v>57200000</v>
      </c>
      <c r="F5" s="7">
        <f>+(E5*3%)+E5</f>
        <v>58916000</v>
      </c>
      <c r="G5" s="7">
        <f>+(F5*3%)+F5</f>
        <v>60683480</v>
      </c>
      <c r="H5" s="7">
        <f>+(G5*3%)+G5</f>
        <v>62503984.399999999</v>
      </c>
      <c r="I5" s="7">
        <f>+(H5*3%)+H5</f>
        <v>64379103.931999996</v>
      </c>
      <c r="J5" s="7">
        <f t="shared" ref="J5:K5" si="0">+(I5*3%)+I5</f>
        <v>66310477.049959995</v>
      </c>
      <c r="K5" s="8">
        <f t="shared" si="0"/>
        <v>68299791.361458793</v>
      </c>
    </row>
    <row r="6" spans="1:11" x14ac:dyDescent="0.25">
      <c r="A6" s="17" t="s">
        <v>2</v>
      </c>
      <c r="B6" s="6">
        <v>3</v>
      </c>
      <c r="C6" s="7">
        <v>2300000</v>
      </c>
      <c r="D6" s="6">
        <v>11</v>
      </c>
      <c r="E6" s="7">
        <f>+C6*D6*B6</f>
        <v>75900000</v>
      </c>
      <c r="F6" s="7">
        <f>+(E6*3%)+E6</f>
        <v>78177000</v>
      </c>
      <c r="G6" s="7">
        <f>+(F6*3%)+F6</f>
        <v>80522310</v>
      </c>
      <c r="H6" s="7">
        <f>+(G6*3%)+G6</f>
        <v>82937979.299999997</v>
      </c>
      <c r="I6" s="7">
        <f t="shared" ref="I6:K6" si="1">+(H6*3%)+H6</f>
        <v>85426118.67899999</v>
      </c>
      <c r="J6" s="7">
        <f t="shared" si="1"/>
        <v>87988902.239369988</v>
      </c>
      <c r="K6" s="8">
        <f t="shared" si="1"/>
        <v>90628569.306551084</v>
      </c>
    </row>
    <row r="7" spans="1:11" x14ac:dyDescent="0.25">
      <c r="A7" s="9"/>
      <c r="B7" s="2"/>
      <c r="C7" s="2"/>
      <c r="D7" s="2"/>
      <c r="E7" s="2"/>
      <c r="F7" s="2"/>
      <c r="G7" s="2"/>
      <c r="H7" s="2"/>
      <c r="I7" s="2"/>
      <c r="J7" s="2"/>
      <c r="K7" s="10"/>
    </row>
    <row r="8" spans="1:11" ht="15.75" thickBot="1" x14ac:dyDescent="0.3">
      <c r="A8" s="47" t="s">
        <v>22</v>
      </c>
      <c r="B8" s="48"/>
      <c r="C8" s="48"/>
      <c r="D8" s="48"/>
      <c r="E8" s="21">
        <f>SUM(E5:E7)</f>
        <v>133100000</v>
      </c>
      <c r="F8" s="21">
        <f t="shared" ref="F8:J8" si="2">SUM(F5:F7)</f>
        <v>137093000</v>
      </c>
      <c r="G8" s="21">
        <f t="shared" si="2"/>
        <v>141205790</v>
      </c>
      <c r="H8" s="21">
        <f t="shared" si="2"/>
        <v>145441963.69999999</v>
      </c>
      <c r="I8" s="21">
        <f t="shared" si="2"/>
        <v>149805222.611</v>
      </c>
      <c r="J8" s="21">
        <f t="shared" si="2"/>
        <v>154299379.28932998</v>
      </c>
      <c r="K8" s="22">
        <f>SUM(K5:K7)</f>
        <v>158928360.66800988</v>
      </c>
    </row>
    <row r="9" spans="1:1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5.75" thickBot="1" x14ac:dyDescent="0.3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49" t="s">
        <v>7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</row>
    <row r="12" spans="1:11" x14ac:dyDescent="0.25">
      <c r="A12" s="15" t="s">
        <v>3</v>
      </c>
      <c r="B12" s="18" t="s">
        <v>5</v>
      </c>
      <c r="C12" s="18" t="s">
        <v>4</v>
      </c>
      <c r="D12" s="18" t="s">
        <v>8</v>
      </c>
      <c r="E12" s="11">
        <v>2021</v>
      </c>
      <c r="F12" s="11">
        <v>2022</v>
      </c>
      <c r="G12" s="11">
        <v>2023</v>
      </c>
      <c r="H12" s="11">
        <v>2024</v>
      </c>
      <c r="I12" s="11">
        <v>2025</v>
      </c>
      <c r="J12" s="11">
        <v>2026</v>
      </c>
      <c r="K12" s="12">
        <v>2027</v>
      </c>
    </row>
    <row r="13" spans="1:11" x14ac:dyDescent="0.25">
      <c r="A13" s="19" t="s">
        <v>19</v>
      </c>
      <c r="B13" s="6">
        <v>2</v>
      </c>
      <c r="C13" s="7">
        <v>2500000</v>
      </c>
      <c r="D13" s="6" t="s">
        <v>9</v>
      </c>
      <c r="E13" s="7">
        <v>5000000</v>
      </c>
      <c r="F13" s="7">
        <f>+(E13*3%)+E13</f>
        <v>5150000</v>
      </c>
      <c r="G13" s="7">
        <f t="shared" ref="G13:K13" si="3">+(F13*3%)+F13</f>
        <v>5304500</v>
      </c>
      <c r="H13" s="7">
        <f t="shared" si="3"/>
        <v>5463635</v>
      </c>
      <c r="I13" s="7">
        <f t="shared" si="3"/>
        <v>5627544.0499999998</v>
      </c>
      <c r="J13" s="7">
        <f t="shared" si="3"/>
        <v>5796370.3714999994</v>
      </c>
      <c r="K13" s="8">
        <f t="shared" si="3"/>
        <v>5970261.4826449994</v>
      </c>
    </row>
    <row r="14" spans="1:11" x14ac:dyDescent="0.25">
      <c r="A14" s="19" t="s">
        <v>18</v>
      </c>
      <c r="B14" s="6">
        <v>1</v>
      </c>
      <c r="C14" s="7">
        <v>500000</v>
      </c>
      <c r="D14" s="6" t="s">
        <v>9</v>
      </c>
      <c r="E14" s="7">
        <v>500000</v>
      </c>
      <c r="F14" s="7">
        <f>+(E14*3%)+E14</f>
        <v>515000</v>
      </c>
      <c r="G14" s="7">
        <f t="shared" ref="G14:K14" si="4">+(F14*3%)+F14</f>
        <v>530450</v>
      </c>
      <c r="H14" s="7">
        <f t="shared" si="4"/>
        <v>546363.5</v>
      </c>
      <c r="I14" s="7">
        <f t="shared" si="4"/>
        <v>562754.40500000003</v>
      </c>
      <c r="J14" s="7">
        <f t="shared" si="4"/>
        <v>579637.03714999999</v>
      </c>
      <c r="K14" s="8">
        <f t="shared" si="4"/>
        <v>597026.14826449996</v>
      </c>
    </row>
    <row r="15" spans="1:11" x14ac:dyDescent="0.25">
      <c r="A15" s="19" t="s">
        <v>17</v>
      </c>
      <c r="B15" s="6">
        <v>1</v>
      </c>
      <c r="C15" s="7">
        <v>1000000</v>
      </c>
      <c r="D15" s="6" t="s">
        <v>9</v>
      </c>
      <c r="E15" s="7">
        <v>1000000</v>
      </c>
      <c r="F15" s="7">
        <f>+(E15*3%)+E15</f>
        <v>1030000</v>
      </c>
      <c r="G15" s="7">
        <f t="shared" ref="G15:K15" si="5">+(F15*3%)+F15</f>
        <v>1060900</v>
      </c>
      <c r="H15" s="7">
        <f t="shared" si="5"/>
        <v>1092727</v>
      </c>
      <c r="I15" s="7">
        <f t="shared" si="5"/>
        <v>1125508.81</v>
      </c>
      <c r="J15" s="7">
        <f t="shared" si="5"/>
        <v>1159274.0743</v>
      </c>
      <c r="K15" s="8">
        <f t="shared" si="5"/>
        <v>1194052.2965289999</v>
      </c>
    </row>
    <row r="16" spans="1:11" x14ac:dyDescent="0.25">
      <c r="A16" s="19" t="s">
        <v>11</v>
      </c>
      <c r="B16" s="6">
        <v>3</v>
      </c>
      <c r="C16" s="7">
        <v>2000000</v>
      </c>
      <c r="D16" s="6" t="s">
        <v>13</v>
      </c>
      <c r="E16" s="23" t="s">
        <v>21</v>
      </c>
      <c r="F16" s="7">
        <v>2000000</v>
      </c>
      <c r="G16" s="23" t="s">
        <v>21</v>
      </c>
      <c r="H16" s="23" t="s">
        <v>21</v>
      </c>
      <c r="I16" s="23" t="s">
        <v>21</v>
      </c>
      <c r="J16" s="7">
        <f>+(F16*12%)+F16</f>
        <v>2240000</v>
      </c>
      <c r="K16" s="24" t="s">
        <v>21</v>
      </c>
    </row>
    <row r="17" spans="1:11" x14ac:dyDescent="0.25">
      <c r="A17" s="19" t="s">
        <v>12</v>
      </c>
      <c r="B17" s="6">
        <v>4</v>
      </c>
      <c r="C17" s="7">
        <v>2000000</v>
      </c>
      <c r="D17" s="6" t="s">
        <v>13</v>
      </c>
      <c r="E17" s="7">
        <v>2000000</v>
      </c>
      <c r="F17" s="7">
        <f>+(E17*3%)+E17</f>
        <v>2060000</v>
      </c>
      <c r="G17" s="23" t="s">
        <v>21</v>
      </c>
      <c r="H17" s="23" t="s">
        <v>21</v>
      </c>
      <c r="I17" s="23" t="s">
        <v>21</v>
      </c>
      <c r="J17" s="23" t="s">
        <v>21</v>
      </c>
      <c r="K17" s="24" t="s">
        <v>21</v>
      </c>
    </row>
    <row r="18" spans="1:11" x14ac:dyDescent="0.25">
      <c r="A18" s="19" t="s">
        <v>14</v>
      </c>
      <c r="B18" s="6">
        <v>7</v>
      </c>
      <c r="C18" s="7">
        <v>60000000</v>
      </c>
      <c r="D18" s="6" t="s">
        <v>9</v>
      </c>
      <c r="E18" s="7">
        <v>60000000</v>
      </c>
      <c r="F18" s="7">
        <f>+(E18*3%)+E18</f>
        <v>61800000</v>
      </c>
      <c r="G18" s="7">
        <f t="shared" ref="G18:K18" si="6">+(F18*3%)+F18</f>
        <v>63654000</v>
      </c>
      <c r="H18" s="7">
        <f t="shared" si="6"/>
        <v>65563620</v>
      </c>
      <c r="I18" s="7">
        <f t="shared" si="6"/>
        <v>67530528.599999994</v>
      </c>
      <c r="J18" s="7">
        <f t="shared" si="6"/>
        <v>69556444.457999989</v>
      </c>
      <c r="K18" s="8">
        <f t="shared" si="6"/>
        <v>71643137.791739985</v>
      </c>
    </row>
    <row r="19" spans="1:11" x14ac:dyDescent="0.25">
      <c r="A19" s="19" t="s">
        <v>15</v>
      </c>
      <c r="B19" s="6">
        <v>1</v>
      </c>
      <c r="C19" s="7">
        <v>1100000</v>
      </c>
      <c r="D19" s="6" t="s">
        <v>20</v>
      </c>
      <c r="E19" s="23" t="s">
        <v>21</v>
      </c>
      <c r="F19" s="23" t="s">
        <v>21</v>
      </c>
      <c r="G19" s="23" t="s">
        <v>21</v>
      </c>
      <c r="H19" s="7">
        <v>1100000</v>
      </c>
      <c r="I19" s="23" t="s">
        <v>21</v>
      </c>
      <c r="J19" s="23" t="s">
        <v>21</v>
      </c>
      <c r="K19" s="24" t="s">
        <v>21</v>
      </c>
    </row>
    <row r="20" spans="1:11" x14ac:dyDescent="0.25">
      <c r="A20" s="19" t="s">
        <v>16</v>
      </c>
      <c r="B20" s="6">
        <v>1</v>
      </c>
      <c r="C20" s="7">
        <v>200000</v>
      </c>
      <c r="D20" s="6" t="s">
        <v>9</v>
      </c>
      <c r="E20" s="7">
        <v>200000</v>
      </c>
      <c r="F20" s="7">
        <f>+(E20*3%)+E20</f>
        <v>206000</v>
      </c>
      <c r="G20" s="7">
        <f t="shared" ref="G20:K20" si="7">+(F20*3%)+F20</f>
        <v>212180</v>
      </c>
      <c r="H20" s="7">
        <f t="shared" si="7"/>
        <v>218545.4</v>
      </c>
      <c r="I20" s="7">
        <f t="shared" si="7"/>
        <v>225101.76199999999</v>
      </c>
      <c r="J20" s="7">
        <f t="shared" si="7"/>
        <v>231854.81485999998</v>
      </c>
      <c r="K20" s="8">
        <f t="shared" si="7"/>
        <v>238810.45930579997</v>
      </c>
    </row>
    <row r="21" spans="1:11" ht="15.75" thickBot="1" x14ac:dyDescent="0.3">
      <c r="A21" s="47" t="s">
        <v>22</v>
      </c>
      <c r="B21" s="48"/>
      <c r="C21" s="48"/>
      <c r="D21" s="48"/>
      <c r="E21" s="21">
        <f>SUM(E13:E20)</f>
        <v>68700000</v>
      </c>
      <c r="F21" s="21">
        <f t="shared" ref="F21:K21" si="8">SUM(F13:F20)</f>
        <v>72761000</v>
      </c>
      <c r="G21" s="21">
        <f t="shared" si="8"/>
        <v>70762030</v>
      </c>
      <c r="H21" s="21">
        <f t="shared" si="8"/>
        <v>73984890.900000006</v>
      </c>
      <c r="I21" s="21">
        <f t="shared" si="8"/>
        <v>75071437.626999989</v>
      </c>
      <c r="J21" s="21">
        <f t="shared" si="8"/>
        <v>79563580.755809993</v>
      </c>
      <c r="K21" s="22">
        <f t="shared" si="8"/>
        <v>79643288.178484276</v>
      </c>
    </row>
    <row r="22" spans="1:11" ht="15.75" thickBot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32" t="s">
        <v>25</v>
      </c>
      <c r="B23" s="33"/>
      <c r="C23" s="33"/>
      <c r="D23" s="33"/>
      <c r="E23" s="28">
        <v>2021</v>
      </c>
      <c r="F23" s="25">
        <v>2022</v>
      </c>
      <c r="G23" s="25">
        <v>2023</v>
      </c>
      <c r="H23" s="25">
        <v>2024</v>
      </c>
      <c r="I23" s="26">
        <v>2025</v>
      </c>
      <c r="J23" s="26">
        <v>2026</v>
      </c>
      <c r="K23" s="27">
        <v>2027</v>
      </c>
    </row>
    <row r="24" spans="1:11" ht="15.75" thickBot="1" x14ac:dyDescent="0.3">
      <c r="A24" s="34"/>
      <c r="B24" s="35"/>
      <c r="C24" s="35"/>
      <c r="D24" s="35"/>
      <c r="E24" s="29">
        <f>E8+E21</f>
        <v>201800000</v>
      </c>
      <c r="F24" s="30">
        <f t="shared" ref="F24:J24" si="9">F8+F21</f>
        <v>209854000</v>
      </c>
      <c r="G24" s="30">
        <f t="shared" si="9"/>
        <v>211967820</v>
      </c>
      <c r="H24" s="30">
        <f t="shared" si="9"/>
        <v>219426854.59999999</v>
      </c>
      <c r="I24" s="30">
        <f t="shared" si="9"/>
        <v>224876660.23799998</v>
      </c>
      <c r="J24" s="30">
        <f t="shared" si="9"/>
        <v>233862960.04513997</v>
      </c>
      <c r="K24" s="31">
        <f>K8+K21</f>
        <v>238571648.84649414</v>
      </c>
    </row>
    <row r="25" spans="1:11" ht="16.5" thickBot="1" x14ac:dyDescent="0.3">
      <c r="A25" s="42" t="s">
        <v>23</v>
      </c>
      <c r="B25" s="43"/>
      <c r="C25" s="43"/>
      <c r="D25" s="43"/>
      <c r="E25" s="44">
        <f>SUM(E24:K24)</f>
        <v>1540359943.7296343</v>
      </c>
      <c r="F25" s="45"/>
      <c r="G25" s="45"/>
      <c r="H25" s="45"/>
      <c r="I25" s="45"/>
      <c r="J25" s="45"/>
      <c r="K25" s="46"/>
    </row>
    <row r="27" spans="1:11" x14ac:dyDescent="0.25">
      <c r="A27"/>
    </row>
    <row r="28" spans="1:11" x14ac:dyDescent="0.25">
      <c r="A28"/>
    </row>
  </sheetData>
  <mergeCells count="7">
    <mergeCell ref="A23:D24"/>
    <mergeCell ref="A1:K2"/>
    <mergeCell ref="A25:D25"/>
    <mergeCell ref="E25:K25"/>
    <mergeCell ref="A21:D21"/>
    <mergeCell ref="A8:D8"/>
    <mergeCell ref="A11:K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3CFCSSYJ6V66-113-24</_dlc_DocId>
    <_dlc_DocIdUrl xmlns="6e2a57a2-9d48-4009-82e5-3fe89fb6c543">
      <Url>https://pruportal.reincorporacion.gov.co/es/agencia/_layouts/15/DocIdRedir.aspx?ID=3CFCSSYJ6V66-113-24</Url>
      <Description>3CFCSSYJ6V66-113-24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4705C0A01F1B4984940921CC024250" ma:contentTypeVersion="1" ma:contentTypeDescription="Crear nuevo documento." ma:contentTypeScope="" ma:versionID="ef78560bcbef1cf51995d1dfc169b1ca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9e96a1e5e41de8af8d67ab6cba53e2c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47F480-296F-475A-942B-01C7D7788F8F}"/>
</file>

<file path=customXml/itemProps2.xml><?xml version="1.0" encoding="utf-8"?>
<ds:datastoreItem xmlns:ds="http://schemas.openxmlformats.org/officeDocument/2006/customXml" ds:itemID="{0AE702FA-F9C4-4D1B-A12D-F6CDF49FC657}"/>
</file>

<file path=customXml/itemProps3.xml><?xml version="1.0" encoding="utf-8"?>
<ds:datastoreItem xmlns:ds="http://schemas.openxmlformats.org/officeDocument/2006/customXml" ds:itemID="{E7898A85-68B5-4D71-9CEC-314B7E336F11}"/>
</file>

<file path=customXml/itemProps4.xml><?xml version="1.0" encoding="utf-8"?>
<ds:datastoreItem xmlns:ds="http://schemas.openxmlformats.org/officeDocument/2006/customXml" ds:itemID="{DFC364FE-8626-411D-8DA9-8BDD166A5E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2020-12-04T13:23:58Z</dcterms:created>
  <dcterms:modified xsi:type="dcterms:W3CDTF">2020-12-04T14:51:24Z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0x0101002D4705C0A01F1B4984940921CC024250</vt:lpwstr>
  </property>
  <property fmtid="{D5CDD505-2E9C-101B-9397-08002B2CF9AE}" pid="3" name="_dlc_DocIdItemGuid">
    <vt:lpwstr>dac4dd9b-e140-4462-9fe1-f0b8db22c45b</vt:lpwstr>
  </property>
</Properties>
</file>