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NCY  GUERRA\PRESUPUESTOS\SIGER\2019\"/>
    </mc:Choice>
  </mc:AlternateContent>
  <bookViews>
    <workbookView xWindow="0" yWindow="0" windowWidth="24000" windowHeight="9600"/>
  </bookViews>
  <sheets>
    <sheet name="Diciembre" sheetId="1" r:id="rId1"/>
  </sheets>
  <externalReferences>
    <externalReference r:id="rId2"/>
  </externalReferences>
  <definedNames>
    <definedName name="_xlnm._FilterDatabase" localSheetId="0" hidden="1">Diciembre!$A$6:$AH$143</definedName>
    <definedName name="_xlnm.Print_Area" localSheetId="0">Diciembre!$A$1:$AA$165</definedName>
    <definedName name="_xlnm.Print_Titles" localSheetId="0">Diciembre!$1:$6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3" i="1" l="1"/>
  <c r="Z143" i="1"/>
  <c r="Y143" i="1"/>
  <c r="X143" i="1"/>
  <c r="W143" i="1"/>
  <c r="V143" i="1"/>
  <c r="U143" i="1"/>
  <c r="T143" i="1"/>
  <c r="S143" i="1"/>
  <c r="R143" i="1"/>
  <c r="P143" i="1"/>
  <c r="O143" i="1"/>
  <c r="N143" i="1"/>
  <c r="M143" i="1"/>
  <c r="L143" i="1"/>
  <c r="J143" i="1"/>
  <c r="I143" i="1"/>
  <c r="H143" i="1"/>
  <c r="G143" i="1"/>
  <c r="F143" i="1"/>
  <c r="AB142" i="1"/>
  <c r="AC142" i="1" s="1"/>
  <c r="AD142" i="1" s="1"/>
  <c r="Q142" i="1"/>
  <c r="K142" i="1"/>
  <c r="AC141" i="1"/>
  <c r="AD141" i="1" s="1"/>
  <c r="AB141" i="1"/>
  <c r="Q141" i="1"/>
  <c r="K141" i="1"/>
  <c r="AD140" i="1"/>
  <c r="AC140" i="1"/>
  <c r="AB140" i="1"/>
  <c r="Q140" i="1"/>
  <c r="K140" i="1"/>
  <c r="AB139" i="1"/>
  <c r="AC139" i="1" s="1"/>
  <c r="AD139" i="1" s="1"/>
  <c r="Q139" i="1"/>
  <c r="K139" i="1"/>
  <c r="AB138" i="1"/>
  <c r="AC138" i="1" s="1"/>
  <c r="AD138" i="1" s="1"/>
  <c r="Q138" i="1"/>
  <c r="K138" i="1"/>
  <c r="AB137" i="1"/>
  <c r="AC137" i="1" s="1"/>
  <c r="AD137" i="1" s="1"/>
  <c r="Q137" i="1"/>
  <c r="K137" i="1"/>
  <c r="AC136" i="1"/>
  <c r="AD136" i="1" s="1"/>
  <c r="AB136" i="1"/>
  <c r="Q136" i="1"/>
  <c r="K136" i="1"/>
  <c r="AB135" i="1"/>
  <c r="AC135" i="1" s="1"/>
  <c r="AD135" i="1" s="1"/>
  <c r="Q135" i="1"/>
  <c r="K135" i="1"/>
  <c r="AB134" i="1"/>
  <c r="AC134" i="1" s="1"/>
  <c r="AD134" i="1" s="1"/>
  <c r="Q134" i="1"/>
  <c r="K134" i="1"/>
  <c r="AB133" i="1"/>
  <c r="AC133" i="1" s="1"/>
  <c r="AD133" i="1" s="1"/>
  <c r="Q133" i="1"/>
  <c r="K133" i="1"/>
  <c r="AC132" i="1"/>
  <c r="AD132" i="1" s="1"/>
  <c r="AB132" i="1"/>
  <c r="AC131" i="1"/>
  <c r="AD131" i="1" s="1"/>
  <c r="AB131" i="1"/>
  <c r="Q131" i="1"/>
  <c r="K131" i="1"/>
  <c r="AC130" i="1"/>
  <c r="AD130" i="1" s="1"/>
  <c r="AB130" i="1"/>
  <c r="Q130" i="1"/>
  <c r="K130" i="1"/>
  <c r="AB129" i="1"/>
  <c r="AC129" i="1" s="1"/>
  <c r="AD129" i="1" s="1"/>
  <c r="Q129" i="1"/>
  <c r="K129" i="1"/>
  <c r="AB128" i="1"/>
  <c r="AC128" i="1" s="1"/>
  <c r="AD128" i="1" s="1"/>
  <c r="Q128" i="1"/>
  <c r="K128" i="1"/>
  <c r="AC127" i="1"/>
  <c r="AD127" i="1" s="1"/>
  <c r="AB127" i="1"/>
  <c r="Q127" i="1"/>
  <c r="K127" i="1"/>
  <c r="AC126" i="1"/>
  <c r="AD126" i="1" s="1"/>
  <c r="AB126" i="1"/>
  <c r="Q126" i="1"/>
  <c r="K126" i="1"/>
  <c r="AB125" i="1"/>
  <c r="AC125" i="1" s="1"/>
  <c r="AD125" i="1" s="1"/>
  <c r="Q125" i="1"/>
  <c r="K125" i="1"/>
  <c r="AB124" i="1"/>
  <c r="AC124" i="1" s="1"/>
  <c r="AD124" i="1" s="1"/>
  <c r="Q124" i="1"/>
  <c r="K124" i="1"/>
  <c r="AC123" i="1"/>
  <c r="AD123" i="1" s="1"/>
  <c r="AB123" i="1"/>
  <c r="AB122" i="1"/>
  <c r="AC122" i="1" s="1"/>
  <c r="AD122" i="1" s="1"/>
  <c r="Q122" i="1"/>
  <c r="K122" i="1"/>
  <c r="AC121" i="1"/>
  <c r="AD121" i="1" s="1"/>
  <c r="AB121" i="1"/>
  <c r="Q121" i="1"/>
  <c r="K121" i="1"/>
  <c r="AC120" i="1"/>
  <c r="AD120" i="1" s="1"/>
  <c r="AB120" i="1"/>
  <c r="AC119" i="1"/>
  <c r="AD119" i="1" s="1"/>
  <c r="AB119" i="1"/>
  <c r="Q119" i="1"/>
  <c r="K119" i="1"/>
  <c r="AC118" i="1"/>
  <c r="AD118" i="1" s="1"/>
  <c r="AB118" i="1"/>
  <c r="Q118" i="1"/>
  <c r="K118" i="1"/>
  <c r="AB117" i="1"/>
  <c r="AC117" i="1" s="1"/>
  <c r="AD117" i="1" s="1"/>
  <c r="AC116" i="1"/>
  <c r="AD116" i="1" s="1"/>
  <c r="AB116" i="1"/>
  <c r="Q116" i="1"/>
  <c r="K116" i="1"/>
  <c r="AB115" i="1"/>
  <c r="AC115" i="1" s="1"/>
  <c r="AD115" i="1" s="1"/>
  <c r="Q115" i="1"/>
  <c r="K115" i="1"/>
  <c r="AB114" i="1"/>
  <c r="AC114" i="1" s="1"/>
  <c r="AD114" i="1" s="1"/>
  <c r="Q114" i="1"/>
  <c r="K114" i="1"/>
  <c r="AB113" i="1"/>
  <c r="AC113" i="1" s="1"/>
  <c r="AD113" i="1" s="1"/>
  <c r="Q113" i="1"/>
  <c r="K113" i="1"/>
  <c r="AC112" i="1"/>
  <c r="AD112" i="1" s="1"/>
  <c r="AB112" i="1"/>
  <c r="Q112" i="1"/>
  <c r="K112" i="1"/>
  <c r="AB111" i="1"/>
  <c r="AC111" i="1" s="1"/>
  <c r="AD111" i="1" s="1"/>
  <c r="Q111" i="1"/>
  <c r="K111" i="1"/>
  <c r="AB110" i="1"/>
  <c r="AC110" i="1" s="1"/>
  <c r="AD110" i="1" s="1"/>
  <c r="Q110" i="1"/>
  <c r="K110" i="1"/>
  <c r="AB109" i="1"/>
  <c r="AC109" i="1" s="1"/>
  <c r="AD109" i="1" s="1"/>
  <c r="Q109" i="1"/>
  <c r="K109" i="1"/>
  <c r="AC108" i="1"/>
  <c r="AD108" i="1" s="1"/>
  <c r="AB108" i="1"/>
  <c r="Q108" i="1"/>
  <c r="K108" i="1"/>
  <c r="AB107" i="1"/>
  <c r="AC107" i="1" s="1"/>
  <c r="AD107" i="1" s="1"/>
  <c r="Q107" i="1"/>
  <c r="K107" i="1"/>
  <c r="AB106" i="1"/>
  <c r="AC106" i="1" s="1"/>
  <c r="AD106" i="1" s="1"/>
  <c r="Q106" i="1"/>
  <c r="K106" i="1"/>
  <c r="AC105" i="1"/>
  <c r="AD105" i="1" s="1"/>
  <c r="AB105" i="1"/>
  <c r="Q105" i="1"/>
  <c r="K105" i="1"/>
  <c r="AD104" i="1"/>
  <c r="AC104" i="1"/>
  <c r="AB104" i="1"/>
  <c r="Q104" i="1"/>
  <c r="K104" i="1"/>
  <c r="AB103" i="1"/>
  <c r="AC103" i="1" s="1"/>
  <c r="AD103" i="1" s="1"/>
  <c r="Q103" i="1"/>
  <c r="K103" i="1"/>
  <c r="AC102" i="1"/>
  <c r="AD102" i="1" s="1"/>
  <c r="AB102" i="1"/>
  <c r="Q102" i="1"/>
  <c r="K102" i="1"/>
  <c r="AC101" i="1"/>
  <c r="AD101" i="1" s="1"/>
  <c r="AB101" i="1"/>
  <c r="Q101" i="1"/>
  <c r="K101" i="1"/>
  <c r="AC100" i="1"/>
  <c r="AD100" i="1" s="1"/>
  <c r="AB100" i="1"/>
  <c r="Q100" i="1"/>
  <c r="K100" i="1"/>
  <c r="AB99" i="1"/>
  <c r="AC99" i="1" s="1"/>
  <c r="AD99" i="1" s="1"/>
  <c r="Q99" i="1"/>
  <c r="K99" i="1"/>
  <c r="AB98" i="1"/>
  <c r="AC98" i="1" s="1"/>
  <c r="AD98" i="1" s="1"/>
  <c r="Q98" i="1"/>
  <c r="K98" i="1"/>
  <c r="AC97" i="1"/>
  <c r="AD97" i="1" s="1"/>
  <c r="AB97" i="1"/>
  <c r="Q97" i="1"/>
  <c r="K97" i="1"/>
  <c r="AC96" i="1"/>
  <c r="AD96" i="1" s="1"/>
  <c r="AB96" i="1"/>
  <c r="Q96" i="1"/>
  <c r="K96" i="1"/>
  <c r="AB95" i="1"/>
  <c r="AC95" i="1" s="1"/>
  <c r="AD95" i="1" s="1"/>
  <c r="Q95" i="1"/>
  <c r="K95" i="1"/>
  <c r="AC94" i="1"/>
  <c r="AD94" i="1" s="1"/>
  <c r="AB94" i="1"/>
  <c r="Q94" i="1"/>
  <c r="K94" i="1"/>
  <c r="AC93" i="1"/>
  <c r="AD93" i="1" s="1"/>
  <c r="AB93" i="1"/>
  <c r="Q93" i="1"/>
  <c r="K93" i="1"/>
  <c r="AC92" i="1"/>
  <c r="AD92" i="1" s="1"/>
  <c r="AB92" i="1"/>
  <c r="Q92" i="1"/>
  <c r="K92" i="1"/>
  <c r="AB91" i="1"/>
  <c r="AC91" i="1" s="1"/>
  <c r="AD91" i="1" s="1"/>
  <c r="Q91" i="1"/>
  <c r="K91" i="1"/>
  <c r="AB90" i="1"/>
  <c r="AC90" i="1" s="1"/>
  <c r="AD90" i="1" s="1"/>
  <c r="Q90" i="1"/>
  <c r="K90" i="1"/>
  <c r="AC89" i="1"/>
  <c r="AD89" i="1" s="1"/>
  <c r="AB89" i="1"/>
  <c r="Q89" i="1"/>
  <c r="K89" i="1"/>
  <c r="AC88" i="1"/>
  <c r="AD88" i="1" s="1"/>
  <c r="AB88" i="1"/>
  <c r="Q88" i="1"/>
  <c r="K88" i="1"/>
  <c r="AB87" i="1"/>
  <c r="AC87" i="1" s="1"/>
  <c r="AD87" i="1" s="1"/>
  <c r="Q87" i="1"/>
  <c r="K87" i="1"/>
  <c r="AC86" i="1"/>
  <c r="AD86" i="1" s="1"/>
  <c r="AB86" i="1"/>
  <c r="Q86" i="1"/>
  <c r="K86" i="1"/>
  <c r="AC85" i="1"/>
  <c r="AD85" i="1" s="1"/>
  <c r="AB85" i="1"/>
  <c r="Q85" i="1"/>
  <c r="K85" i="1"/>
  <c r="AD84" i="1"/>
  <c r="AC84" i="1"/>
  <c r="AB84" i="1"/>
  <c r="Q84" i="1"/>
  <c r="K84" i="1"/>
  <c r="AB83" i="1"/>
  <c r="AC83" i="1" s="1"/>
  <c r="AD83" i="1" s="1"/>
  <c r="Q83" i="1"/>
  <c r="K83" i="1"/>
  <c r="AB82" i="1"/>
  <c r="AC82" i="1" s="1"/>
  <c r="AD82" i="1" s="1"/>
  <c r="Q82" i="1"/>
  <c r="K82" i="1"/>
  <c r="AC81" i="1"/>
  <c r="AD81" i="1" s="1"/>
  <c r="AB81" i="1"/>
  <c r="Q81" i="1"/>
  <c r="K81" i="1"/>
  <c r="AC80" i="1"/>
  <c r="AD80" i="1" s="1"/>
  <c r="AB80" i="1"/>
  <c r="Q80" i="1"/>
  <c r="K80" i="1"/>
  <c r="AD79" i="1"/>
  <c r="AB79" i="1"/>
  <c r="AC79" i="1" s="1"/>
  <c r="Q79" i="1"/>
  <c r="K79" i="1"/>
  <c r="AC78" i="1"/>
  <c r="AD78" i="1" s="1"/>
  <c r="AB78" i="1"/>
  <c r="Q78" i="1"/>
  <c r="K78" i="1"/>
  <c r="AD77" i="1"/>
  <c r="AC77" i="1"/>
  <c r="AB77" i="1"/>
  <c r="Q77" i="1"/>
  <c r="K77" i="1"/>
  <c r="AC76" i="1"/>
  <c r="AD76" i="1" s="1"/>
  <c r="AB76" i="1"/>
  <c r="Q76" i="1"/>
  <c r="K76" i="1"/>
  <c r="AB75" i="1"/>
  <c r="AC75" i="1" s="1"/>
  <c r="AD75" i="1" s="1"/>
  <c r="Q75" i="1"/>
  <c r="K75" i="1"/>
  <c r="AD74" i="1"/>
  <c r="AB74" i="1"/>
  <c r="Q74" i="1"/>
  <c r="K74" i="1"/>
  <c r="AB73" i="1"/>
  <c r="AC73" i="1" s="1"/>
  <c r="AD73" i="1" s="1"/>
  <c r="AB72" i="1"/>
  <c r="AC72" i="1" s="1"/>
  <c r="AD72" i="1" s="1"/>
  <c r="Q72" i="1"/>
  <c r="K72" i="1"/>
  <c r="AC71" i="1"/>
  <c r="AD71" i="1" s="1"/>
  <c r="AB71" i="1"/>
  <c r="Q71" i="1"/>
  <c r="K71" i="1"/>
  <c r="AC70" i="1"/>
  <c r="AD70" i="1" s="1"/>
  <c r="AB70" i="1"/>
  <c r="Q70" i="1"/>
  <c r="K70" i="1"/>
  <c r="AC69" i="1"/>
  <c r="AD69" i="1" s="1"/>
  <c r="AB69" i="1"/>
  <c r="Q69" i="1"/>
  <c r="K69" i="1"/>
  <c r="AB68" i="1"/>
  <c r="AC68" i="1" s="1"/>
  <c r="AD68" i="1" s="1"/>
  <c r="Q68" i="1"/>
  <c r="K68" i="1"/>
  <c r="AB67" i="1"/>
  <c r="AC67" i="1" s="1"/>
  <c r="AD67" i="1" s="1"/>
  <c r="Q67" i="1"/>
  <c r="K67" i="1"/>
  <c r="AC66" i="1"/>
  <c r="AD66" i="1" s="1"/>
  <c r="AB66" i="1"/>
  <c r="Q66" i="1"/>
  <c r="K66" i="1"/>
  <c r="AC65" i="1"/>
  <c r="AD65" i="1" s="1"/>
  <c r="AB65" i="1"/>
  <c r="Q65" i="1"/>
  <c r="K65" i="1"/>
  <c r="AB64" i="1"/>
  <c r="AC64" i="1" s="1"/>
  <c r="AD64" i="1" s="1"/>
  <c r="Q64" i="1"/>
  <c r="K64" i="1"/>
  <c r="AC63" i="1"/>
  <c r="AD63" i="1" s="1"/>
  <c r="AB63" i="1"/>
  <c r="Q63" i="1"/>
  <c r="K63" i="1"/>
  <c r="AC62" i="1"/>
  <c r="AD62" i="1" s="1"/>
  <c r="AB62" i="1"/>
  <c r="Q62" i="1"/>
  <c r="K62" i="1"/>
  <c r="AD61" i="1"/>
  <c r="AC61" i="1"/>
  <c r="AB61" i="1"/>
  <c r="Q61" i="1"/>
  <c r="K61" i="1"/>
  <c r="AB60" i="1"/>
  <c r="AC60" i="1" s="1"/>
  <c r="AD60" i="1" s="1"/>
  <c r="Q60" i="1"/>
  <c r="K60" i="1"/>
  <c r="AB59" i="1"/>
  <c r="AC59" i="1" s="1"/>
  <c r="AD59" i="1" s="1"/>
  <c r="Q59" i="1"/>
  <c r="K59" i="1"/>
  <c r="AC58" i="1"/>
  <c r="AD58" i="1" s="1"/>
  <c r="AB58" i="1"/>
  <c r="Q58" i="1"/>
  <c r="K58" i="1"/>
  <c r="AC57" i="1"/>
  <c r="AD57" i="1" s="1"/>
  <c r="AB57" i="1"/>
  <c r="Q57" i="1"/>
  <c r="K57" i="1"/>
  <c r="AB56" i="1"/>
  <c r="AC56" i="1" s="1"/>
  <c r="AD56" i="1" s="1"/>
  <c r="Q56" i="1"/>
  <c r="K56" i="1"/>
  <c r="AC55" i="1"/>
  <c r="AD55" i="1" s="1"/>
  <c r="AB55" i="1"/>
  <c r="Q55" i="1"/>
  <c r="K55" i="1"/>
  <c r="AC54" i="1"/>
  <c r="AD54" i="1" s="1"/>
  <c r="AB54" i="1"/>
  <c r="Q54" i="1"/>
  <c r="K54" i="1"/>
  <c r="AD53" i="1"/>
  <c r="AC53" i="1"/>
  <c r="AB53" i="1"/>
  <c r="Q53" i="1"/>
  <c r="K53" i="1"/>
  <c r="AB52" i="1"/>
  <c r="AC52" i="1" s="1"/>
  <c r="AD52" i="1" s="1"/>
  <c r="Q52" i="1"/>
  <c r="K52" i="1"/>
  <c r="AB51" i="1"/>
  <c r="AC51" i="1" s="1"/>
  <c r="AD51" i="1" s="1"/>
  <c r="Q51" i="1"/>
  <c r="K51" i="1"/>
  <c r="AB49" i="1"/>
  <c r="AC49" i="1" s="1"/>
  <c r="AD49" i="1" s="1"/>
  <c r="Q49" i="1"/>
  <c r="K49" i="1"/>
  <c r="AC48" i="1"/>
  <c r="AD48" i="1" s="1"/>
  <c r="AB48" i="1"/>
  <c r="Q48" i="1"/>
  <c r="K48" i="1"/>
  <c r="AB47" i="1"/>
  <c r="AC47" i="1" s="1"/>
  <c r="AD47" i="1" s="1"/>
  <c r="Q47" i="1"/>
  <c r="K47" i="1"/>
  <c r="AC46" i="1"/>
  <c r="AD46" i="1" s="1"/>
  <c r="AB46" i="1"/>
  <c r="Q46" i="1"/>
  <c r="K46" i="1"/>
  <c r="AC45" i="1"/>
  <c r="AD45" i="1" s="1"/>
  <c r="AB45" i="1"/>
  <c r="Q45" i="1"/>
  <c r="K45" i="1"/>
  <c r="AC44" i="1"/>
  <c r="AD44" i="1" s="1"/>
  <c r="AB44" i="1"/>
  <c r="Q44" i="1"/>
  <c r="K44" i="1"/>
  <c r="AB43" i="1"/>
  <c r="AC43" i="1" s="1"/>
  <c r="AD43" i="1" s="1"/>
  <c r="Q43" i="1"/>
  <c r="K43" i="1"/>
  <c r="AB42" i="1"/>
  <c r="AC42" i="1" s="1"/>
  <c r="AD42" i="1" s="1"/>
  <c r="Q42" i="1"/>
  <c r="K42" i="1"/>
  <c r="AD41" i="1"/>
  <c r="AB41" i="1"/>
  <c r="Q41" i="1"/>
  <c r="K41" i="1"/>
  <c r="AB40" i="1"/>
  <c r="AC40" i="1" s="1"/>
  <c r="AD40" i="1" s="1"/>
  <c r="Q40" i="1"/>
  <c r="K40" i="1"/>
  <c r="AC39" i="1"/>
  <c r="AD39" i="1" s="1"/>
  <c r="AB39" i="1"/>
  <c r="Q39" i="1"/>
  <c r="K39" i="1"/>
  <c r="AB38" i="1"/>
  <c r="AC38" i="1" s="1"/>
  <c r="AD38" i="1" s="1"/>
  <c r="Q38" i="1"/>
  <c r="K38" i="1"/>
  <c r="AC37" i="1"/>
  <c r="AD37" i="1" s="1"/>
  <c r="AB37" i="1"/>
  <c r="Q37" i="1"/>
  <c r="K37" i="1"/>
  <c r="AC36" i="1"/>
  <c r="AD36" i="1" s="1"/>
  <c r="AB36" i="1"/>
  <c r="Q36" i="1"/>
  <c r="K36" i="1"/>
  <c r="AC35" i="1"/>
  <c r="AD35" i="1" s="1"/>
  <c r="AB35" i="1"/>
  <c r="Q35" i="1"/>
  <c r="K35" i="1"/>
  <c r="AB34" i="1"/>
  <c r="AC34" i="1" s="1"/>
  <c r="AD34" i="1" s="1"/>
  <c r="Q34" i="1"/>
  <c r="K34" i="1"/>
  <c r="AB33" i="1"/>
  <c r="AC33" i="1" s="1"/>
  <c r="AD33" i="1" s="1"/>
  <c r="Q33" i="1"/>
  <c r="K33" i="1"/>
  <c r="AB32" i="1"/>
  <c r="AC32" i="1" s="1"/>
  <c r="AD32" i="1" s="1"/>
  <c r="Q32" i="1"/>
  <c r="K32" i="1"/>
  <c r="AC31" i="1"/>
  <c r="AD31" i="1" s="1"/>
  <c r="AB31" i="1"/>
  <c r="Q31" i="1"/>
  <c r="K31" i="1"/>
  <c r="AD30" i="1"/>
  <c r="AB30" i="1"/>
  <c r="AC30" i="1" s="1"/>
  <c r="Q30" i="1"/>
  <c r="K30" i="1"/>
  <c r="AC29" i="1"/>
  <c r="AD29" i="1" s="1"/>
  <c r="AB29" i="1"/>
  <c r="Q29" i="1"/>
  <c r="K29" i="1"/>
  <c r="AD28" i="1"/>
  <c r="AC28" i="1"/>
  <c r="AB28" i="1"/>
  <c r="Q28" i="1"/>
  <c r="K28" i="1"/>
  <c r="AC26" i="1"/>
  <c r="AD26" i="1" s="1"/>
  <c r="AB26" i="1"/>
  <c r="Q26" i="1"/>
  <c r="K26" i="1"/>
  <c r="AB25" i="1"/>
  <c r="AC25" i="1" s="1"/>
  <c r="AD25" i="1" s="1"/>
  <c r="Q25" i="1"/>
  <c r="K25" i="1"/>
  <c r="AB24" i="1"/>
  <c r="AC24" i="1" s="1"/>
  <c r="AD24" i="1" s="1"/>
  <c r="Q24" i="1"/>
  <c r="K24" i="1"/>
  <c r="AB23" i="1"/>
  <c r="AC23" i="1" s="1"/>
  <c r="AD23" i="1" s="1"/>
  <c r="Q23" i="1"/>
  <c r="K23" i="1"/>
  <c r="AC22" i="1"/>
  <c r="AD22" i="1" s="1"/>
  <c r="AB22" i="1"/>
  <c r="Q22" i="1"/>
  <c r="K22" i="1"/>
  <c r="AB21" i="1"/>
  <c r="AC21" i="1" s="1"/>
  <c r="AD21" i="1" s="1"/>
  <c r="Q21" i="1"/>
  <c r="K21" i="1"/>
  <c r="AC20" i="1"/>
  <c r="AD20" i="1" s="1"/>
  <c r="AB20" i="1"/>
  <c r="Q20" i="1"/>
  <c r="K20" i="1"/>
  <c r="AC19" i="1"/>
  <c r="AD19" i="1" s="1"/>
  <c r="AB19" i="1"/>
  <c r="Q19" i="1"/>
  <c r="K19" i="1"/>
  <c r="AD18" i="1"/>
  <c r="AC18" i="1"/>
  <c r="AB18" i="1"/>
  <c r="Q18" i="1"/>
  <c r="K18" i="1"/>
  <c r="AB17" i="1"/>
  <c r="AC17" i="1" s="1"/>
  <c r="AD17" i="1" s="1"/>
  <c r="Q17" i="1"/>
  <c r="K17" i="1"/>
  <c r="AB16" i="1"/>
  <c r="AC16" i="1" s="1"/>
  <c r="AD16" i="1" s="1"/>
  <c r="Q16" i="1"/>
  <c r="K16" i="1"/>
  <c r="AB15" i="1"/>
  <c r="AC15" i="1" s="1"/>
  <c r="AD15" i="1" s="1"/>
  <c r="Q15" i="1"/>
  <c r="K15" i="1"/>
  <c r="AC14" i="1"/>
  <c r="AD14" i="1" s="1"/>
  <c r="AB14" i="1"/>
  <c r="Q14" i="1"/>
  <c r="K14" i="1"/>
  <c r="AB13" i="1"/>
  <c r="AC13" i="1" s="1"/>
  <c r="AD13" i="1" s="1"/>
  <c r="Q13" i="1"/>
  <c r="K13" i="1"/>
  <c r="AC12" i="1"/>
  <c r="AD12" i="1" s="1"/>
  <c r="AB12" i="1"/>
  <c r="Q12" i="1"/>
  <c r="K12" i="1"/>
  <c r="AC11" i="1"/>
  <c r="AD11" i="1" s="1"/>
  <c r="AB11" i="1"/>
  <c r="Q11" i="1"/>
  <c r="K11" i="1"/>
  <c r="AC10" i="1"/>
  <c r="AD10" i="1" s="1"/>
  <c r="AB10" i="1"/>
  <c r="Q10" i="1"/>
  <c r="K10" i="1"/>
  <c r="AB9" i="1"/>
  <c r="AC9" i="1" s="1"/>
  <c r="AD9" i="1" s="1"/>
  <c r="Q9" i="1"/>
  <c r="K9" i="1"/>
  <c r="K143" i="1" s="1"/>
  <c r="AB8" i="1"/>
  <c r="AC8" i="1" s="1"/>
  <c r="AD8" i="1" s="1"/>
  <c r="Q8" i="1"/>
  <c r="Q143" i="1" s="1"/>
  <c r="K8" i="1"/>
</calcChain>
</file>

<file path=xl/sharedStrings.xml><?xml version="1.0" encoding="utf-8"?>
<sst xmlns="http://schemas.openxmlformats.org/spreadsheetml/2006/main" count="332" uniqueCount="209">
  <si>
    <t>AGENCIA PARA LA REINCORPORACIÓN Y LA NORMALIZACIÓN - ARN</t>
  </si>
  <si>
    <t>PRESIDENCIA DE LA REPÚBLICA</t>
  </si>
  <si>
    <t>PRESUPUESTO DESAGREGADO POR ÁREAS VIGENCIA FISCAL 2019</t>
  </si>
  <si>
    <t>31 de diciembre de 2019</t>
  </si>
  <si>
    <t>Dep</t>
  </si>
  <si>
    <t>Grupo</t>
  </si>
  <si>
    <t>Rubro</t>
  </si>
  <si>
    <t xml:space="preserve">Actividades </t>
  </si>
  <si>
    <t>Apropiación Aprobada para  
Vigencia Fiscal 2019</t>
  </si>
  <si>
    <t>Traslados al Presupuesto Aprobado</t>
  </si>
  <si>
    <t>Prestamos Reincorporación</t>
  </si>
  <si>
    <t>Traslados Enero</t>
  </si>
  <si>
    <t>Traslados Febrero</t>
  </si>
  <si>
    <t>Traslados Marzo</t>
  </si>
  <si>
    <t>Total Traslados 1er Trimestre</t>
  </si>
  <si>
    <t>Devolución Recursos Prestados</t>
  </si>
  <si>
    <t>Distribución Recursos Asignados Res.806 del 18marz19</t>
  </si>
  <si>
    <t>Traslados Abril</t>
  </si>
  <si>
    <t>Traslados Mayo</t>
  </si>
  <si>
    <t>Traslados Junio</t>
  </si>
  <si>
    <t>Total Traslados 2do Trimestre</t>
  </si>
  <si>
    <t>Traslados Julio</t>
  </si>
  <si>
    <t>Traslados Agosto</t>
  </si>
  <si>
    <t>Traslados Septiembre</t>
  </si>
  <si>
    <t>Total Traslados 3er Trimestre</t>
  </si>
  <si>
    <t>Traslados Octubre</t>
  </si>
  <si>
    <t>Traslados Noviembre</t>
  </si>
  <si>
    <t>Recorte Presupuestal Noviembre</t>
  </si>
  <si>
    <t>Traslados Diciembre</t>
  </si>
  <si>
    <t>Recorte Presupuestal Diciembre</t>
  </si>
  <si>
    <t>Apropiación Final 
Vigencia Fiscal 2019</t>
  </si>
  <si>
    <t>validador</t>
  </si>
  <si>
    <t>a. Dirección General</t>
  </si>
  <si>
    <t xml:space="preserve">     a. Oficina Tecnologías Información</t>
  </si>
  <si>
    <t>Oficina de Tecnologías de la Información</t>
  </si>
  <si>
    <t>A-03-03-01-001</t>
  </si>
  <si>
    <t>Conectividad y Comunicaciones</t>
  </si>
  <si>
    <t>Dotación de Equipos</t>
  </si>
  <si>
    <t>Servicio Premier de Microsoft y conexos</t>
  </si>
  <si>
    <t>Servicios Tecnológicos para la ARN</t>
  </si>
  <si>
    <t>Suministro de requerimientos tecnológicos</t>
  </si>
  <si>
    <t>Renovación y Adquisición de licenciamiento de la entidad</t>
  </si>
  <si>
    <t xml:space="preserve">     b. Oficina Asesora de Comunicaciones </t>
  </si>
  <si>
    <t>Oficina Asesora de Comunicaciones</t>
  </si>
  <si>
    <t>A-02-02-02-008</t>
  </si>
  <si>
    <t>Imprenta (Impresos y publicaciones)</t>
  </si>
  <si>
    <t>Central de medios y monitoreo de medios</t>
  </si>
  <si>
    <t>Documentación audiovisual y contenidos en diversos formatos (pre-producción y pos-producción)</t>
  </si>
  <si>
    <t>Estrategia de apropiación de la política en lo territorial (OPERADOR LOGISTICO)</t>
  </si>
  <si>
    <t>Diagnóstico estado de la comunicación y plan de comunicaciones</t>
  </si>
  <si>
    <t xml:space="preserve">     c. Oficina Asesora de Planeación</t>
  </si>
  <si>
    <t>Oficina Asesora de Planeación</t>
  </si>
  <si>
    <t>Realización de audiencias públicas (OPERADOR LOGISTICO)</t>
  </si>
  <si>
    <t>Adquisición de la Licencia, soporte y mantenimiento del Software administrador del Sistema Integrado de gestión</t>
  </si>
  <si>
    <t xml:space="preserve">    d. Grupo de Corresponsabilidad</t>
  </si>
  <si>
    <t>Grupo de Corresponsabilidad</t>
  </si>
  <si>
    <t>Participación de la ARN en espacios de encuentro (foros, seminarios, conversatorios, etc). (OPERADOR LOGISTICO)</t>
  </si>
  <si>
    <t>C-0211-1000-2-0-0211009-02</t>
  </si>
  <si>
    <t>Espacios de Deliberación (OPERADOR LOGISTICO)</t>
  </si>
  <si>
    <t>Realizar encuentros con aliados estratégicos para la  promoción de la PRSE  - Realización de Gira de Cooperación Técnica  Sur-Sur  (OPERADOR LOGISTICO)</t>
  </si>
  <si>
    <t xml:space="preserve">    e. Oficina Asesora Jurídica</t>
  </si>
  <si>
    <t>Oficina Asesora Jurídica</t>
  </si>
  <si>
    <t>Suscripción actualización normativa</t>
  </si>
  <si>
    <t>Contingente Judicial</t>
  </si>
  <si>
    <t>A-03-10-01-002</t>
  </si>
  <si>
    <t>Conciliaciones</t>
  </si>
  <si>
    <t>b. Dirección Programática</t>
  </si>
  <si>
    <t>Acceso a los Beneficios de Inserción Económica : 
1. Estimulo Economico para planes de Negocios
2. Estimulo Economico a la empleabilidad 
3. Estimulo Economico para la Educacion Superior en el Nivel profesional.</t>
  </si>
  <si>
    <t>Convenio Unidad Nacional de Protección</t>
  </si>
  <si>
    <t>Costos CNR y CTR (Acuerdo Final 3.2.2.3) Reincorporación Institucional (Misional)</t>
  </si>
  <si>
    <t>Costos Programa de Reincorporación Económica y social (Misional)</t>
  </si>
  <si>
    <t>Desarrollo de modelos educativos flexibles para jóvenes y adultos</t>
  </si>
  <si>
    <t xml:space="preserve">Desembolso a PPR por asistencia a los beneficios de acompañamiento psicosocial, educación y FpT. </t>
  </si>
  <si>
    <t xml:space="preserve">Desembolso para traslado de PPR con riesgo extraordinario. El valor de cada desembolso es 2,5 SMLV </t>
  </si>
  <si>
    <t>Diseño e implementación de la estrategia de cuidado al cuidador</t>
  </si>
  <si>
    <t xml:space="preserve">Evaluación de procesos misionales de la Entidad. </t>
  </si>
  <si>
    <t xml:space="preserve">Honorarios. Implementación de la estrategia de superación de vulnerabilidad a través de los equipos de trabajo de los grupos territoriales ARN a nivel nacional. </t>
  </si>
  <si>
    <t>Procesos comunitarios para la reconciliación</t>
  </si>
  <si>
    <t>Promoción de  mecanismos de formación y fortalecimiento para la Reintegración Económica</t>
  </si>
  <si>
    <t>Seguro de Vida para personas acreditadas como desmovilizados por las autoridades competentes</t>
  </si>
  <si>
    <t>Apoyo en la consecución de elementos de apoyo logistico para la realización de eventos de gestión interna y externa de las regiones y de la DPR en cumplimiento de los objetivos misionales de la ARN, para posicionar la PNRSE (OPERADOR LOGISTICO)</t>
  </si>
  <si>
    <t>Fortalecimiento de entornos protectores de NNAJ para la prevención del reclutamiento</t>
  </si>
  <si>
    <t>Implementación del Modelo Educativo de Formación para la Reintegración MEFR</t>
  </si>
  <si>
    <t xml:space="preserve">Honorarios - Instructores SENA </t>
  </si>
  <si>
    <t>C-0211-1000-3-0-0211015-02</t>
  </si>
  <si>
    <t>Prevención victimización y reincidencia de PPR en territorio</t>
  </si>
  <si>
    <t>C-0211-1000-3-0-0211016-02</t>
  </si>
  <si>
    <t>C-0211-1000-3-0-0211018-02</t>
  </si>
  <si>
    <t>C-0211-1000-4-0-0211022-02</t>
  </si>
  <si>
    <t>Fortalecimiento de la Reincorporación de los Ex-integrantes de las FARC-EP  NACIONAL</t>
  </si>
  <si>
    <t>Apoyo logistico para la realización de eventos con comunidades étnicas (OPERADOR LOGISTICO)</t>
  </si>
  <si>
    <t>c. Secretaria General</t>
  </si>
  <si>
    <t xml:space="preserve">     a. Secretaria General</t>
  </si>
  <si>
    <t>Secretaria General</t>
  </si>
  <si>
    <t>Servicio de vigilancia y seguridad privada, sin armas, incluyendo la operación de medios tecnológicos en el personal de vigilancia en los centros de servicios a nivel nacional y el nivel central.</t>
  </si>
  <si>
    <t>Beneficios económicos para la Reincorporación (Asignación Única de Normalización)</t>
  </si>
  <si>
    <t>Beneficios económicos para la Reincorporación (Renta básica mensual)</t>
  </si>
  <si>
    <t>Beneficios económicos para la Reincorporación (Sistema de Protección a la vejez)</t>
  </si>
  <si>
    <t>Control de Acceso para las sedes a nivel nacional ARN</t>
  </si>
  <si>
    <t>Costos Programa de Reincorporación Económica y social (Administrativo)</t>
  </si>
  <si>
    <t>Honorarios Apoyo a la Gestión</t>
  </si>
  <si>
    <t>Costos CNR y CTR (Acuerdo Final 3.2.2.3) Reincorporación Institucional (Administrativo)</t>
  </si>
  <si>
    <t>Beneficios económicos para la Reincorporación (Proyectos productivos)</t>
  </si>
  <si>
    <t>Beneficios económicos para la Reincorporación (Asignación Mensual)</t>
  </si>
  <si>
    <t xml:space="preserve">    b. Subdirección Financiera</t>
  </si>
  <si>
    <t>Subdirección Financiera</t>
  </si>
  <si>
    <t>Administradora de Riesgos Laborales  ARL 5 - Reintegración</t>
  </si>
  <si>
    <t>Comisión fiduciaria para desembolso de PPR</t>
  </si>
  <si>
    <t>Comisiones bancarias por desembolsos PPR</t>
  </si>
  <si>
    <t>Administradora de Riesgos Laborales  ARL 4 - Reintegración</t>
  </si>
  <si>
    <t>A-02-02-01-004</t>
  </si>
  <si>
    <t>Adquisición de Firmas Digitales</t>
  </si>
  <si>
    <t>A-08-04-01</t>
  </si>
  <si>
    <t>Tributo tarifa Control Fiscal Contraloría General de la República</t>
  </si>
  <si>
    <t xml:space="preserve">     c. Subdirección Administrativa</t>
  </si>
  <si>
    <t>Grupo de Gestion Administrativa</t>
  </si>
  <si>
    <t>A-02-02-01-003</t>
  </si>
  <si>
    <t>Adquisición de elementos requeridos para el funcionamiento</t>
  </si>
  <si>
    <t>Caja Menor</t>
  </si>
  <si>
    <t>Caja Menor - Combustible / Aceite</t>
  </si>
  <si>
    <t>Caja Menor - Diversos</t>
  </si>
  <si>
    <t>Contratación para Suministro de Combustible</t>
  </si>
  <si>
    <t>Contratación Servicio de vehículo</t>
  </si>
  <si>
    <t>Mantenimiento Parque Automotor</t>
  </si>
  <si>
    <t>Elementos para el Plan de Gestión Ambiental</t>
  </si>
  <si>
    <t>A-02-02-02-006</t>
  </si>
  <si>
    <t>Caja Menor - Energia</t>
  </si>
  <si>
    <t>Caja Menor - Gas</t>
  </si>
  <si>
    <t>Servicios Públicos - Energia</t>
  </si>
  <si>
    <t>Aseo Cafetería y Mantenimiento - Cafeteria</t>
  </si>
  <si>
    <t>A-02-02-02-007</t>
  </si>
  <si>
    <t>Contratación Seguros de la Entidad</t>
  </si>
  <si>
    <t>Contratos de arrendamiento Sede Central</t>
  </si>
  <si>
    <t>Caja Menor - Gastos Judiciales</t>
  </si>
  <si>
    <t>Caja Menor - Telefono, Fax y otros</t>
  </si>
  <si>
    <t>Contratación para Mantenimiento Aires Acondicionados</t>
  </si>
  <si>
    <t>Servicios Públicos - Telefonía Celular</t>
  </si>
  <si>
    <t>Aseo Cafetería y Mantenimiento - Aseo</t>
  </si>
  <si>
    <t>Aseo Cafetería y Mantenimiento - Mantenimiento</t>
  </si>
  <si>
    <t>A-02-02-02-009</t>
  </si>
  <si>
    <t>Caja Menor - Acueducto</t>
  </si>
  <si>
    <t>Caja Menor - Exámenes médicos</t>
  </si>
  <si>
    <t>Servicios Públicos - Acueducto</t>
  </si>
  <si>
    <t>A-02-02-02-010</t>
  </si>
  <si>
    <t>Caja Menor - Viaticos</t>
  </si>
  <si>
    <t>Adecuaciones de las sedes de la ARN</t>
  </si>
  <si>
    <t>Aseo Cafetería y Mantenimiento</t>
  </si>
  <si>
    <t>Contratos de arrendamiento inmuebles para Grupos Territoriales</t>
  </si>
  <si>
    <t>Mudanzas y Traslado de Bienes Muebles Grupo Territorial</t>
  </si>
  <si>
    <t>Servicios Publicos - Grupos Territoriales</t>
  </si>
  <si>
    <t>Administración de los ETCR</t>
  </si>
  <si>
    <t>Adquisición elementos de Ferreteria</t>
  </si>
  <si>
    <t>Caja Menor - Productos Metalicos</t>
  </si>
  <si>
    <t>A-02-02-02-005</t>
  </si>
  <si>
    <t>Caja Menor - Servicios de construcción</t>
  </si>
  <si>
    <t>A-02-01-01-004</t>
  </si>
  <si>
    <t>Compra e instalación de aires acondicionados y ventiladores</t>
  </si>
  <si>
    <t>A-02-01-01-003</t>
  </si>
  <si>
    <t>Adquisición de Mobiliario</t>
  </si>
  <si>
    <t>A-08-01-02-006</t>
  </si>
  <si>
    <t>Impuestos y Multas</t>
  </si>
  <si>
    <t>Grupo de Almacen e Inventarios</t>
  </si>
  <si>
    <t>Soporte y Mantenimiento Aladino + Actualización</t>
  </si>
  <si>
    <t>Suministro de Papeleria ARN</t>
  </si>
  <si>
    <t>Grupo de Gestión Documental</t>
  </si>
  <si>
    <t xml:space="preserve">Compra Insumos Gestión Documental </t>
  </si>
  <si>
    <t>Mantenimiento de equipos utilizados para el tramite de recepción documental</t>
  </si>
  <si>
    <t xml:space="preserve">Contrato Alquiler bodega Archivo </t>
  </si>
  <si>
    <t>Servicios Postales de Correspondencia</t>
  </si>
  <si>
    <t>Equipo de conservación documental</t>
  </si>
  <si>
    <t xml:space="preserve">    d. Talento Humano</t>
  </si>
  <si>
    <t>Talento Humano</t>
  </si>
  <si>
    <t>A-02-02-01-002</t>
  </si>
  <si>
    <t>Adquisicion de EPP, elementos ergonómicos de emergencia y otros elementos de SST</t>
  </si>
  <si>
    <t>Dotación de personal</t>
  </si>
  <si>
    <t>Adquisición de tiquetes al Exterior</t>
  </si>
  <si>
    <t>Adquisición de tiquetes al Interior</t>
  </si>
  <si>
    <t>Comisiones y Gastos de Viaje Interior</t>
  </si>
  <si>
    <t>Implementación Teletrabajo</t>
  </si>
  <si>
    <t>Soporte Software Gestión Talento Humano</t>
  </si>
  <si>
    <t>Uso de lista de elegibles para proveer vacantes</t>
  </si>
  <si>
    <t>Actividad de Bienestar Social - Salud y educación Física</t>
  </si>
  <si>
    <t>Capacitación Cursos y Seminarios</t>
  </si>
  <si>
    <t>Organización y logistica de las actividades a realizar por concepto de selección, salud ocupacional, bienestar y capacitación.</t>
  </si>
  <si>
    <t>Exámenes Médicos Ocupacionales, actividades semana de la salud y vacunación ( exámenes ingreso y retiro concurso)</t>
  </si>
  <si>
    <t>Comisiones y Gastos de Viaje Exterior</t>
  </si>
  <si>
    <t xml:space="preserve">Adquisición de tiquetes </t>
  </si>
  <si>
    <t>Comisiones y Gastos de Viaje</t>
  </si>
  <si>
    <t xml:space="preserve">    e. Grupo de Atención al Ciudadano </t>
  </si>
  <si>
    <t xml:space="preserve">Grupo de Atención al Ciudadano </t>
  </si>
  <si>
    <t>Capacitación en lenguaje de señas a los profesionales que atienden directamente el canal presencial</t>
  </si>
  <si>
    <t>Conocer la percepción y satisfacción de las Personas Desmovilizadas en Proceso de Reintegración, familias, actores externos y ciudadanos colombianos, frente a los servicios, beneficios y atención ofrecidos por la ARN.</t>
  </si>
  <si>
    <t>Participar en ferias nacionales de servicio al ciudadano (OPERADOR LOGISTICO)</t>
  </si>
  <si>
    <t>Prestar servicio Call center y numeral 516 y línea 018000911516</t>
  </si>
  <si>
    <t>Telefonía Call Center</t>
  </si>
  <si>
    <t xml:space="preserve">Nómina Planta Funcionarios </t>
  </si>
  <si>
    <t>A-01-01-01</t>
  </si>
  <si>
    <t>Nómina Planta Funcionarios ARN</t>
  </si>
  <si>
    <t>A-01-01-02</t>
  </si>
  <si>
    <t>A-01-01-03</t>
  </si>
  <si>
    <t>A-03-04-02-012-001</t>
  </si>
  <si>
    <t>A-03-04-02-012-002</t>
  </si>
  <si>
    <t>TOTAL PRESUPUESTO VIGENCIA 2019</t>
  </si>
  <si>
    <t>CESAR NORBERTO ALBARRACIN OCHOA</t>
  </si>
  <si>
    <t xml:space="preserve">Secretario General </t>
  </si>
  <si>
    <t>Aprobó:  Juan Carlos Herrán Vélez, Subdirector Financiero.</t>
  </si>
  <si>
    <t>Revisó:  Gloria Aide Gonzalez Almario - Contratista Sec Gral</t>
  </si>
  <si>
    <t>Revisó:  Enith Milena Ariza Rodríguez, Profesional Especializado G. Presupuesto</t>
  </si>
  <si>
    <t>Elaboró: Cindy Lorena Leal Lara, Contratista Profesional G.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</si>
</sst>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rgb="FF000000"/>
      <name val="Arial Narrow"/>
      <family val="2"/>
    </font>
    <font>
      <b/>
      <sz val="18"/>
      <color rgb="FF000000"/>
      <name val="Arial Narrow"/>
      <family val="2"/>
    </font>
    <font>
      <sz val="18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70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1" tint="0.49998474074526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1" tint="0.499984740745262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/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medium">
        <color theme="1" tint="0.49998474074526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1" tint="0.499984740745262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theme="1" tint="0.499984740745262"/>
      </left>
      <right/>
      <top/>
      <bottom style="medium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medium">
        <color theme="1" tint="0.49998474074526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0" tint="-0.14996795556505021"/>
      </right>
      <top/>
      <bottom style="medium">
        <color theme="1" tint="0.49998474074526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medium">
        <color theme="1" tint="0.49998474074526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1" tint="0.499984740745262"/>
      </bottom>
      <diagonal/>
    </border>
    <border>
      <left style="thin">
        <color theme="0" tint="-0.14993743705557422"/>
      </left>
      <right style="medium">
        <color theme="1" tint="0.499984740745262"/>
      </right>
      <top style="thin">
        <color theme="0" tint="-0.14993743705557422"/>
      </top>
      <bottom style="medium">
        <color theme="1" tint="0.499984740745262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/>
      <right style="medium">
        <color theme="1" tint="0.49998474074526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0691854609822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1" tint="0.49998474074526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medium">
        <color theme="1" tint="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 tint="0.499984740745262"/>
      </bottom>
      <diagonal/>
    </border>
    <border>
      <left style="thin">
        <color theme="0" tint="-0.14996795556505021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 style="thin">
        <color theme="0" tint="-0.14996795556505021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1" tint="0.499984740745262"/>
      </bottom>
      <diagonal/>
    </border>
    <border>
      <left style="thin">
        <color theme="0" tint="-0.14996795556505021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0" tint="-0.499984740745262"/>
      </left>
      <right/>
      <top/>
      <bottom style="medium">
        <color theme="1" tint="0.499984740745262"/>
      </bottom>
      <diagonal/>
    </border>
    <border>
      <left/>
      <right style="medium">
        <color theme="0" tint="-0.499984740745262"/>
      </right>
      <top/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0" tint="-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1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164" fontId="3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166" fontId="4" fillId="2" borderId="0" xfId="2" applyNumberFormat="1" applyFont="1" applyFill="1" applyBorder="1" applyAlignment="1">
      <alignment horizontal="center" vertical="center"/>
    </xf>
    <xf numFmtId="164" fontId="4" fillId="2" borderId="0" xfId="1" applyNumberFormat="1" applyFont="1" applyFill="1" applyAlignment="1">
      <alignment vertical="center"/>
    </xf>
    <xf numFmtId="166" fontId="4" fillId="2" borderId="0" xfId="2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166" fontId="4" fillId="2" borderId="0" xfId="2" applyNumberFormat="1" applyFont="1" applyFill="1" applyBorder="1" applyAlignment="1">
      <alignment horizontal="left" vertical="center"/>
    </xf>
    <xf numFmtId="166" fontId="4" fillId="2" borderId="0" xfId="2" applyNumberFormat="1" applyFont="1" applyFill="1" applyBorder="1" applyAlignment="1">
      <alignment horizontal="left" vertical="center" wrapText="1"/>
    </xf>
    <xf numFmtId="164" fontId="4" fillId="2" borderId="0" xfId="1" applyNumberFormat="1" applyFont="1" applyFill="1" applyBorder="1" applyAlignment="1">
      <alignment vertical="center" wrapText="1"/>
    </xf>
    <xf numFmtId="164" fontId="4" fillId="2" borderId="0" xfId="1" applyNumberFormat="1" applyFont="1" applyFill="1" applyBorder="1" applyAlignment="1">
      <alignment vertical="center"/>
    </xf>
    <xf numFmtId="164" fontId="5" fillId="2" borderId="0" xfId="1" applyNumberFormat="1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164" fontId="6" fillId="2" borderId="0" xfId="1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vertical="center" wrapText="1"/>
    </xf>
    <xf numFmtId="43" fontId="2" fillId="3" borderId="0" xfId="1" applyFont="1" applyFill="1" applyBorder="1" applyAlignment="1">
      <alignment horizontal="right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3" fontId="2" fillId="4" borderId="1" xfId="1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43" fontId="2" fillId="4" borderId="0" xfId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 wrapText="1"/>
    </xf>
    <xf numFmtId="3" fontId="2" fillId="5" borderId="3" xfId="0" applyNumberFormat="1" applyFont="1" applyFill="1" applyBorder="1" applyAlignment="1">
      <alignment vertical="center"/>
    </xf>
    <xf numFmtId="3" fontId="2" fillId="5" borderId="4" xfId="0" applyNumberFormat="1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vertical="center"/>
    </xf>
    <xf numFmtId="0" fontId="2" fillId="6" borderId="5" xfId="0" applyFont="1" applyFill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164" fontId="0" fillId="0" borderId="9" xfId="1" applyNumberFormat="1" applyFont="1" applyBorder="1" applyAlignment="1">
      <alignment horizontal="right" vertical="center"/>
    </xf>
    <xf numFmtId="164" fontId="0" fillId="0" borderId="10" xfId="1" applyNumberFormat="1" applyFont="1" applyBorder="1" applyAlignment="1">
      <alignment horizontal="right" vertical="center"/>
    </xf>
    <xf numFmtId="164" fontId="0" fillId="0" borderId="11" xfId="1" applyNumberFormat="1" applyFont="1" applyBorder="1" applyAlignment="1">
      <alignment horizontal="right" vertical="center"/>
    </xf>
    <xf numFmtId="164" fontId="0" fillId="0" borderId="0" xfId="1" applyNumberFormat="1" applyFont="1" applyBorder="1" applyAlignment="1">
      <alignment horizontal="right" vertical="center"/>
    </xf>
    <xf numFmtId="3" fontId="0" fillId="3" borderId="0" xfId="0" applyNumberFormat="1" applyFill="1" applyAlignment="1">
      <alignment vertical="center"/>
    </xf>
    <xf numFmtId="0" fontId="2" fillId="6" borderId="5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0" fillId="0" borderId="8" xfId="0" applyFont="1" applyBorder="1" applyAlignment="1">
      <alignment vertical="center"/>
    </xf>
    <xf numFmtId="0" fontId="2" fillId="6" borderId="12" xfId="0" applyFont="1" applyFill="1" applyBorder="1" applyAlignment="1">
      <alignment horizontal="left" vertical="center"/>
    </xf>
    <xf numFmtId="0" fontId="2" fillId="7" borderId="0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left" vertical="center"/>
    </xf>
    <xf numFmtId="0" fontId="2" fillId="7" borderId="6" xfId="0" applyFont="1" applyFill="1" applyBorder="1" applyAlignment="1">
      <alignment vertical="center"/>
    </xf>
    <xf numFmtId="0" fontId="2" fillId="7" borderId="14" xfId="0" applyFont="1" applyFill="1" applyBorder="1" applyAlignment="1">
      <alignment horizontal="left" vertical="center"/>
    </xf>
    <xf numFmtId="0" fontId="2" fillId="7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164" fontId="2" fillId="5" borderId="7" xfId="1" applyNumberFormat="1" applyFont="1" applyFill="1" applyBorder="1" applyAlignment="1">
      <alignment horizontal="right" vertical="center"/>
    </xf>
    <xf numFmtId="164" fontId="2" fillId="5" borderId="15" xfId="1" applyNumberFormat="1" applyFont="1" applyFill="1" applyBorder="1" applyAlignment="1">
      <alignment horizontal="right" vertical="center"/>
    </xf>
    <xf numFmtId="164" fontId="2" fillId="5" borderId="16" xfId="1" applyNumberFormat="1" applyFont="1" applyFill="1" applyBorder="1" applyAlignment="1">
      <alignment horizontal="right" vertical="center"/>
    </xf>
    <xf numFmtId="164" fontId="2" fillId="5" borderId="17" xfId="1" applyNumberFormat="1" applyFont="1" applyFill="1" applyBorder="1" applyAlignment="1">
      <alignment horizontal="right" vertical="center"/>
    </xf>
    <xf numFmtId="164" fontId="2" fillId="5" borderId="18" xfId="1" applyNumberFormat="1" applyFont="1" applyFill="1" applyBorder="1" applyAlignment="1">
      <alignment horizontal="right" vertical="center"/>
    </xf>
    <xf numFmtId="164" fontId="2" fillId="5" borderId="19" xfId="1" applyNumberFormat="1" applyFont="1" applyFill="1" applyBorder="1" applyAlignment="1">
      <alignment horizontal="right" vertical="center"/>
    </xf>
    <xf numFmtId="164" fontId="2" fillId="5" borderId="20" xfId="1" applyNumberFormat="1" applyFont="1" applyFill="1" applyBorder="1" applyAlignment="1">
      <alignment horizontal="right" vertical="center"/>
    </xf>
    <xf numFmtId="164" fontId="2" fillId="5" borderId="0" xfId="1" applyNumberFormat="1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left" vertical="center"/>
    </xf>
    <xf numFmtId="0" fontId="0" fillId="0" borderId="9" xfId="0" applyFont="1" applyBorder="1" applyAlignment="1">
      <alignment vertical="center" wrapText="1"/>
    </xf>
    <xf numFmtId="164" fontId="0" fillId="0" borderId="21" xfId="1" applyNumberFormat="1" applyFont="1" applyBorder="1" applyAlignment="1">
      <alignment horizontal="right" vertical="center"/>
    </xf>
    <xf numFmtId="164" fontId="0" fillId="0" borderId="22" xfId="1" applyNumberFormat="1" applyFont="1" applyBorder="1" applyAlignment="1">
      <alignment horizontal="right" vertical="center"/>
    </xf>
    <xf numFmtId="43" fontId="0" fillId="3" borderId="0" xfId="0" applyNumberFormat="1" applyFill="1" applyAlignment="1">
      <alignment vertical="center"/>
    </xf>
    <xf numFmtId="0" fontId="2" fillId="5" borderId="5" xfId="0" applyFont="1" applyFill="1" applyBorder="1" applyAlignment="1">
      <alignment vertical="center"/>
    </xf>
    <xf numFmtId="164" fontId="0" fillId="0" borderId="10" xfId="1" applyNumberFormat="1" applyFont="1" applyFill="1" applyBorder="1" applyAlignment="1">
      <alignment horizontal="right" vertical="center"/>
    </xf>
    <xf numFmtId="0" fontId="2" fillId="5" borderId="23" xfId="0" applyFont="1" applyFill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1" xfId="0" applyFont="1" applyBorder="1" applyAlignment="1">
      <alignment vertical="center" wrapText="1"/>
    </xf>
    <xf numFmtId="164" fontId="0" fillId="0" borderId="25" xfId="1" applyNumberFormat="1" applyFont="1" applyBorder="1" applyAlignment="1">
      <alignment horizontal="right" vertical="center"/>
    </xf>
    <xf numFmtId="0" fontId="2" fillId="5" borderId="26" xfId="0" applyFont="1" applyFill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 wrapText="1"/>
    </xf>
    <xf numFmtId="164" fontId="0" fillId="0" borderId="28" xfId="1" applyNumberFormat="1" applyFont="1" applyBorder="1" applyAlignment="1">
      <alignment horizontal="right"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 wrapText="1"/>
    </xf>
    <xf numFmtId="164" fontId="0" fillId="0" borderId="30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0" fontId="0" fillId="0" borderId="32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0" fillId="6" borderId="33" xfId="0" applyFont="1" applyFill="1" applyBorder="1" applyAlignment="1">
      <alignment vertical="center"/>
    </xf>
    <xf numFmtId="0" fontId="2" fillId="7" borderId="34" xfId="0" applyFont="1" applyFill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 wrapText="1"/>
    </xf>
    <xf numFmtId="164" fontId="0" fillId="0" borderId="36" xfId="1" applyNumberFormat="1" applyFont="1" applyBorder="1" applyAlignment="1">
      <alignment horizontal="right" vertical="center"/>
    </xf>
    <xf numFmtId="164" fontId="0" fillId="0" borderId="37" xfId="1" applyNumberFormat="1" applyFont="1" applyBorder="1" applyAlignment="1">
      <alignment horizontal="right" vertical="center"/>
    </xf>
    <xf numFmtId="164" fontId="2" fillId="5" borderId="38" xfId="1" applyNumberFormat="1" applyFont="1" applyFill="1" applyBorder="1" applyAlignment="1">
      <alignment horizontal="right" vertical="center"/>
    </xf>
    <xf numFmtId="164" fontId="2" fillId="5" borderId="39" xfId="1" applyNumberFormat="1" applyFont="1" applyFill="1" applyBorder="1" applyAlignment="1">
      <alignment horizontal="right" vertical="center"/>
    </xf>
    <xf numFmtId="164" fontId="2" fillId="5" borderId="40" xfId="1" applyNumberFormat="1" applyFont="1" applyFill="1" applyBorder="1" applyAlignment="1">
      <alignment horizontal="right" vertical="center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 wrapText="1"/>
    </xf>
    <xf numFmtId="164" fontId="0" fillId="0" borderId="42" xfId="1" applyNumberFormat="1" applyFont="1" applyBorder="1" applyAlignment="1">
      <alignment horizontal="right" vertical="center"/>
    </xf>
    <xf numFmtId="164" fontId="0" fillId="0" borderId="7" xfId="1" applyNumberFormat="1" applyFont="1" applyBorder="1" applyAlignment="1">
      <alignment horizontal="right" vertical="center"/>
    </xf>
    <xf numFmtId="164" fontId="0" fillId="0" borderId="43" xfId="1" applyNumberFormat="1" applyFont="1" applyBorder="1" applyAlignment="1">
      <alignment horizontal="right" vertical="center"/>
    </xf>
    <xf numFmtId="0" fontId="0" fillId="6" borderId="5" xfId="0" applyFont="1" applyFill="1" applyBorder="1" applyAlignment="1">
      <alignment vertical="center"/>
    </xf>
    <xf numFmtId="164" fontId="0" fillId="0" borderId="44" xfId="1" applyNumberFormat="1" applyFont="1" applyBorder="1" applyAlignment="1">
      <alignment horizontal="right" vertical="center"/>
    </xf>
    <xf numFmtId="164" fontId="0" fillId="0" borderId="44" xfId="1" applyNumberFormat="1" applyFont="1" applyFill="1" applyBorder="1" applyAlignment="1">
      <alignment horizontal="right" vertical="center"/>
    </xf>
    <xf numFmtId="164" fontId="0" fillId="0" borderId="7" xfId="1" applyNumberFormat="1" applyFont="1" applyFill="1" applyBorder="1" applyAlignment="1">
      <alignment horizontal="right" vertical="center"/>
    </xf>
    <xf numFmtId="164" fontId="0" fillId="0" borderId="42" xfId="1" applyNumberFormat="1" applyFont="1" applyFill="1" applyBorder="1" applyAlignment="1">
      <alignment horizontal="right" vertical="center"/>
    </xf>
    <xf numFmtId="0" fontId="0" fillId="0" borderId="45" xfId="0" applyFont="1" applyBorder="1" applyAlignment="1">
      <alignment vertical="center"/>
    </xf>
    <xf numFmtId="0" fontId="0" fillId="0" borderId="46" xfId="0" applyFont="1" applyBorder="1" applyAlignment="1">
      <alignment vertical="center" wrapText="1"/>
    </xf>
    <xf numFmtId="164" fontId="0" fillId="0" borderId="46" xfId="1" applyNumberFormat="1" applyFont="1" applyBorder="1" applyAlignment="1">
      <alignment horizontal="right" vertical="center"/>
    </xf>
    <xf numFmtId="0" fontId="2" fillId="7" borderId="47" xfId="0" applyFont="1" applyFill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49" xfId="0" applyFont="1" applyBorder="1" applyAlignment="1">
      <alignment vertical="center" wrapText="1"/>
    </xf>
    <xf numFmtId="164" fontId="0" fillId="0" borderId="49" xfId="1" applyNumberFormat="1" applyFont="1" applyBorder="1" applyAlignment="1">
      <alignment horizontal="right" vertical="center"/>
    </xf>
    <xf numFmtId="164" fontId="0" fillId="0" borderId="50" xfId="1" applyNumberFormat="1" applyFont="1" applyBorder="1" applyAlignment="1">
      <alignment horizontal="right" vertical="center"/>
    </xf>
    <xf numFmtId="0" fontId="2" fillId="7" borderId="19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0" fillId="0" borderId="5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6" borderId="26" xfId="0" applyFont="1" applyFill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2" fillId="0" borderId="52" xfId="0" applyFont="1" applyBorder="1" applyAlignment="1">
      <alignment horizontal="left" vertical="center"/>
    </xf>
    <xf numFmtId="0" fontId="0" fillId="0" borderId="42" xfId="0" applyFont="1" applyFill="1" applyBorder="1" applyAlignment="1">
      <alignment vertical="center" wrapText="1"/>
    </xf>
    <xf numFmtId="0" fontId="0" fillId="0" borderId="50" xfId="0" applyFont="1" applyBorder="1" applyAlignment="1">
      <alignment vertical="center"/>
    </xf>
    <xf numFmtId="0" fontId="0" fillId="0" borderId="50" xfId="0" applyFont="1" applyFill="1" applyBorder="1" applyAlignment="1">
      <alignment vertical="center" wrapText="1"/>
    </xf>
    <xf numFmtId="164" fontId="0" fillId="0" borderId="50" xfId="1" applyNumberFormat="1" applyFont="1" applyFill="1" applyBorder="1" applyAlignment="1">
      <alignment horizontal="right" vertical="center"/>
    </xf>
    <xf numFmtId="164" fontId="0" fillId="0" borderId="51" xfId="1" applyNumberFormat="1" applyFont="1" applyBorder="1" applyAlignment="1">
      <alignment horizontal="right" vertical="center"/>
    </xf>
    <xf numFmtId="164" fontId="0" fillId="0" borderId="53" xfId="1" applyNumberFormat="1" applyFont="1" applyBorder="1" applyAlignment="1">
      <alignment horizontal="right" vertical="center"/>
    </xf>
    <xf numFmtId="164" fontId="0" fillId="0" borderId="54" xfId="1" applyNumberFormat="1" applyFont="1" applyBorder="1" applyAlignment="1">
      <alignment horizontal="right" vertical="center"/>
    </xf>
    <xf numFmtId="0" fontId="0" fillId="0" borderId="55" xfId="0" applyFont="1" applyBorder="1" applyAlignment="1">
      <alignment vertical="center"/>
    </xf>
    <xf numFmtId="0" fontId="0" fillId="0" borderId="55" xfId="0" applyFont="1" applyBorder="1" applyAlignment="1">
      <alignment vertical="center" wrapText="1"/>
    </xf>
    <xf numFmtId="164" fontId="0" fillId="0" borderId="56" xfId="1" applyNumberFormat="1" applyFont="1" applyBorder="1" applyAlignment="1">
      <alignment horizontal="right" vertical="center"/>
    </xf>
    <xf numFmtId="164" fontId="0" fillId="0" borderId="55" xfId="1" applyNumberFormat="1" applyFont="1" applyBorder="1" applyAlignment="1">
      <alignment horizontal="right" vertical="center"/>
    </xf>
    <xf numFmtId="164" fontId="0" fillId="0" borderId="57" xfId="1" applyNumberFormat="1" applyFont="1" applyBorder="1" applyAlignment="1">
      <alignment horizontal="right" vertical="center"/>
    </xf>
    <xf numFmtId="164" fontId="0" fillId="0" borderId="58" xfId="1" applyNumberFormat="1" applyFont="1" applyBorder="1" applyAlignment="1">
      <alignment horizontal="right" vertical="center"/>
    </xf>
    <xf numFmtId="0" fontId="0" fillId="0" borderId="59" xfId="0" applyFont="1" applyBorder="1" applyAlignment="1">
      <alignment vertical="center"/>
    </xf>
    <xf numFmtId="0" fontId="0" fillId="0" borderId="59" xfId="0" applyFont="1" applyBorder="1" applyAlignment="1">
      <alignment vertical="center" wrapText="1"/>
    </xf>
    <xf numFmtId="164" fontId="0" fillId="0" borderId="60" xfId="1" applyNumberFormat="1" applyFont="1" applyBorder="1" applyAlignment="1">
      <alignment horizontal="right" vertical="center"/>
    </xf>
    <xf numFmtId="164" fontId="0" fillId="0" borderId="59" xfId="1" applyNumberFormat="1" applyFont="1" applyBorder="1" applyAlignment="1">
      <alignment horizontal="right" vertical="center"/>
    </xf>
    <xf numFmtId="164" fontId="0" fillId="0" borderId="61" xfId="1" applyNumberFormat="1" applyFont="1" applyBorder="1" applyAlignment="1">
      <alignment horizontal="right" vertical="center"/>
    </xf>
    <xf numFmtId="164" fontId="0" fillId="0" borderId="62" xfId="1" applyNumberFormat="1" applyFont="1" applyBorder="1" applyAlignment="1">
      <alignment horizontal="right" vertical="center"/>
    </xf>
    <xf numFmtId="0" fontId="2" fillId="7" borderId="52" xfId="0" applyFont="1" applyFill="1" applyBorder="1" applyAlignment="1">
      <alignment horizontal="left" vertical="center"/>
    </xf>
    <xf numFmtId="0" fontId="2" fillId="7" borderId="63" xfId="0" applyFont="1" applyFill="1" applyBorder="1" applyAlignment="1">
      <alignment vertical="center"/>
    </xf>
    <xf numFmtId="0" fontId="2" fillId="7" borderId="6" xfId="0" applyFont="1" applyFill="1" applyBorder="1" applyAlignment="1">
      <alignment horizontal="left" vertical="center"/>
    </xf>
    <xf numFmtId="164" fontId="8" fillId="0" borderId="42" xfId="1" applyNumberFormat="1" applyFont="1" applyFill="1" applyBorder="1" applyAlignment="1">
      <alignment horizontal="right" vertical="center"/>
    </xf>
    <xf numFmtId="164" fontId="8" fillId="0" borderId="7" xfId="1" applyNumberFormat="1" applyFont="1" applyFill="1" applyBorder="1" applyAlignment="1">
      <alignment horizontal="right" vertical="center"/>
    </xf>
    <xf numFmtId="0" fontId="0" fillId="0" borderId="44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/>
    </xf>
    <xf numFmtId="0" fontId="0" fillId="0" borderId="50" xfId="0" applyFont="1" applyBorder="1" applyAlignment="1">
      <alignment vertical="center" wrapText="1"/>
    </xf>
    <xf numFmtId="0" fontId="0" fillId="6" borderId="5" xfId="0" applyFont="1" applyFill="1" applyBorder="1" applyAlignment="1">
      <alignment horizontal="left" vertical="center"/>
    </xf>
    <xf numFmtId="0" fontId="0" fillId="6" borderId="33" xfId="0" applyFont="1" applyFill="1" applyBorder="1" applyAlignment="1">
      <alignment horizontal="left" vertical="center"/>
    </xf>
    <xf numFmtId="0" fontId="2" fillId="7" borderId="34" xfId="0" applyFont="1" applyFill="1" applyBorder="1" applyAlignment="1">
      <alignment horizontal="left" vertical="center"/>
    </xf>
    <xf numFmtId="0" fontId="0" fillId="0" borderId="64" xfId="0" applyFont="1" applyBorder="1" applyAlignment="1">
      <alignment vertical="center"/>
    </xf>
    <xf numFmtId="164" fontId="0" fillId="0" borderId="64" xfId="1" applyNumberFormat="1" applyFont="1" applyBorder="1" applyAlignment="1">
      <alignment horizontal="right" vertical="center"/>
    </xf>
    <xf numFmtId="164" fontId="0" fillId="0" borderId="65" xfId="1" applyNumberFormat="1" applyFont="1" applyBorder="1" applyAlignment="1">
      <alignment horizontal="right" vertical="center"/>
    </xf>
    <xf numFmtId="0" fontId="9" fillId="7" borderId="3" xfId="0" applyFont="1" applyFill="1" applyBorder="1" applyAlignment="1">
      <alignment horizontal="left" vertical="center"/>
    </xf>
    <xf numFmtId="0" fontId="0" fillId="3" borderId="3" xfId="0" applyFill="1" applyBorder="1" applyAlignment="1">
      <alignment vertical="center"/>
    </xf>
    <xf numFmtId="164" fontId="2" fillId="5" borderId="68" xfId="1" applyNumberFormat="1" applyFont="1" applyFill="1" applyBorder="1" applyAlignment="1">
      <alignment horizontal="center" vertical="center"/>
    </xf>
    <xf numFmtId="164" fontId="2" fillId="5" borderId="66" xfId="1" applyNumberFormat="1" applyFont="1" applyFill="1" applyBorder="1" applyAlignment="1">
      <alignment horizontal="center" vertical="center"/>
    </xf>
    <xf numFmtId="164" fontId="2" fillId="5" borderId="69" xfId="1" applyNumberFormat="1" applyFont="1" applyFill="1" applyBorder="1" applyAlignment="1">
      <alignment horizontal="center" vertical="center"/>
    </xf>
    <xf numFmtId="164" fontId="2" fillId="5" borderId="0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3" fontId="0" fillId="3" borderId="0" xfId="1" applyFont="1" applyFill="1" applyAlignment="1">
      <alignment horizontal="center" vertical="center"/>
    </xf>
    <xf numFmtId="0" fontId="10" fillId="7" borderId="0" xfId="0" applyFont="1" applyFill="1" applyAlignment="1">
      <alignment horizontal="left" vertical="center"/>
    </xf>
    <xf numFmtId="0" fontId="11" fillId="7" borderId="0" xfId="0" applyFont="1" applyFill="1" applyAlignment="1">
      <alignment horizontal="left" vertical="center"/>
    </xf>
    <xf numFmtId="0" fontId="9" fillId="7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2" fillId="6" borderId="66" xfId="0" applyFont="1" applyFill="1" applyBorder="1" applyAlignment="1">
      <alignment horizontal="center" vertical="center"/>
    </xf>
    <xf numFmtId="0" fontId="2" fillId="6" borderId="6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66" fontId="4" fillId="2" borderId="0" xfId="2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</cellXfs>
  <cellStyles count="3">
    <cellStyle name="Millares" xfId="1" builtinId="3"/>
    <cellStyle name="Millares 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50132</xdr:colOff>
      <xdr:row>1</xdr:row>
      <xdr:rowOff>4262</xdr:rowOff>
    </xdr:from>
    <xdr:ext cx="2456447" cy="666528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32" y="232862"/>
          <a:ext cx="2456447" cy="666528"/>
        </a:xfrm>
        <a:prstGeom prst="rect">
          <a:avLst/>
        </a:prstGeom>
      </xdr:spPr>
    </xdr:pic>
    <xdr:clientData/>
  </xdr:oneCellAnchor>
  <xdr:twoCellAnchor>
    <xdr:from>
      <xdr:col>25</xdr:col>
      <xdr:colOff>631032</xdr:colOff>
      <xdr:row>0</xdr:row>
      <xdr:rowOff>95250</xdr:rowOff>
    </xdr:from>
    <xdr:to>
      <xdr:col>26</xdr:col>
      <xdr:colOff>1559695</xdr:colOff>
      <xdr:row>3</xdr:row>
      <xdr:rowOff>114380</xdr:rowOff>
    </xdr:to>
    <xdr:pic>
      <xdr:nvPicPr>
        <xdr:cNvPr id="3" name="Imagen 1" descr="logofirma_Mesa de trabajo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44"/>
        <a:stretch/>
      </xdr:blipFill>
      <xdr:spPr bwMode="auto">
        <a:xfrm>
          <a:off x="23967282" y="95250"/>
          <a:ext cx="2290738" cy="628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lena\2019\Informes\Presupuesto%20Aprobado%202019\Presupuesto%20Aprobado%202019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9"/>
      <sheetName val="Nómina"/>
      <sheetName val="Costos"/>
      <sheetName val="Resumen"/>
      <sheetName val="Base Inf"/>
      <sheetName val="Inicial"/>
      <sheetName val="Incial 1"/>
      <sheetName val="Ene"/>
      <sheetName val="Feb"/>
      <sheetName val="Mar"/>
      <sheetName val="Abr"/>
      <sheetName val="Mayo"/>
      <sheetName val="Junio"/>
      <sheetName val="Julio"/>
      <sheetName val="Agosto"/>
      <sheetName val="Agosto (2)"/>
      <sheetName val="Septiembre"/>
      <sheetName val="Octubre"/>
      <sheetName val="Noviembre"/>
      <sheetName val="Diciembre"/>
      <sheetName val="Validador"/>
    </sheetNames>
    <sheetDataSet>
      <sheetData sheetId="0">
        <row r="2">
          <cell r="CO2" t="str">
            <v>C-0211-1000-2-0-0211009-02Espacios de Deliberación (OPERADOR LOGISTICO)</v>
          </cell>
          <cell r="CP2">
            <v>81715385</v>
          </cell>
        </row>
        <row r="3">
          <cell r="CO3" t="str">
            <v>A-03-03-01-001Participación de la ARN en espacios de encuentro (foros, seminarios, conversatorios, etc). (OPERADOR LOGISTICO)</v>
          </cell>
          <cell r="CP3">
            <v>82488909</v>
          </cell>
        </row>
        <row r="4">
          <cell r="CO4" t="str">
            <v>C-0211-1000-2-0-0211009-02Realizar encuentros con aliados estratégicos para la  promoción de la PRSE  - Realización de Gira de Cooperación Técnica  Sur-Sur  (OPERADOR LOGISTICO)</v>
          </cell>
          <cell r="CP4">
            <v>394314565</v>
          </cell>
        </row>
        <row r="5">
          <cell r="CO5" t="str">
            <v>A-03-03-01-001Central de medios y monitoreo de medios</v>
          </cell>
          <cell r="CP5">
            <v>731658300</v>
          </cell>
        </row>
        <row r="6">
          <cell r="CO6" t="str">
            <v>A-03-03-01-001Documentación audiovisual y contenidos en diversos formatos (pre-producción y pos-producción)</v>
          </cell>
          <cell r="CP6">
            <v>488341700</v>
          </cell>
        </row>
        <row r="7">
          <cell r="CO7" t="str">
            <v>A-03-03-01-001Estrategia de apropiación de la política en lo territorial (OPERADOR LOGISTICO)</v>
          </cell>
          <cell r="CP7">
            <v>113216091</v>
          </cell>
        </row>
        <row r="8">
          <cell r="CO8" t="str">
            <v>A-02-02-02-008Imprenta (Impresos y publicaciones)</v>
          </cell>
          <cell r="CP8">
            <v>100700500</v>
          </cell>
        </row>
        <row r="9">
          <cell r="CO9" t="str">
            <v>A-03-03-01-001Diagnóstico estado de la comunicación y plan de comunicaciones</v>
          </cell>
          <cell r="CP9">
            <v>0</v>
          </cell>
        </row>
        <row r="10">
          <cell r="CO10" t="str">
            <v>A-02-02-02-008Realización de audiencias públicas (OPERADOR LOGISTICO)</v>
          </cell>
          <cell r="CP10">
            <v>30900000</v>
          </cell>
        </row>
        <row r="11">
          <cell r="CO11" t="str">
            <v>A-03-03-01-001Adquisición de la Licencia, soporte y mantenimiento del Software administrador del Sistema Integrado de gestión</v>
          </cell>
          <cell r="CP11">
            <v>120775477</v>
          </cell>
        </row>
        <row r="12">
          <cell r="CO12" t="str">
            <v>A-02-02-02-008Suscripción actualización normativa</v>
          </cell>
          <cell r="CP12">
            <v>5599000</v>
          </cell>
        </row>
        <row r="13">
          <cell r="CO13" t="str">
            <v>A-03-03-01-001Contingente Judicial</v>
          </cell>
          <cell r="CP13">
            <v>0</v>
          </cell>
        </row>
        <row r="14">
          <cell r="CO14" t="str">
            <v>A-03-03-01-001Conectividad y Comunicaciones</v>
          </cell>
          <cell r="CP14">
            <v>1402237094</v>
          </cell>
        </row>
        <row r="15">
          <cell r="CO15" t="str">
            <v>A-03-03-01-001Dotación de Equipos</v>
          </cell>
          <cell r="CP15">
            <v>3847334909</v>
          </cell>
        </row>
        <row r="16">
          <cell r="CO16" t="str">
            <v>A-03-03-01-001Servicio Premier de Microsoft y conexos</v>
          </cell>
          <cell r="CP16">
            <v>513760594</v>
          </cell>
        </row>
        <row r="17">
          <cell r="CO17" t="str">
            <v>A-03-03-01-001Servicios Tecnológicos para la ARN</v>
          </cell>
          <cell r="CP17">
            <v>4389981570</v>
          </cell>
        </row>
        <row r="18">
          <cell r="CO18" t="str">
            <v>A-03-03-01-001Suministro de requerimientos tecnológicos</v>
          </cell>
          <cell r="CP18">
            <v>0</v>
          </cell>
        </row>
        <row r="19">
          <cell r="CO19" t="str">
            <v>A-03-03-01-001Renovación y Adquisición de licenciamiento de la entidad</v>
          </cell>
          <cell r="CP19">
            <v>2529380947</v>
          </cell>
        </row>
        <row r="20">
          <cell r="CO20" t="str">
            <v xml:space="preserve">A-03-03-01-001Desembolso a PPR por asistencia a los beneficios de acompañamiento psicosocial, educación y FpT. </v>
          </cell>
          <cell r="CP20">
            <v>10550872000</v>
          </cell>
        </row>
        <row r="21">
          <cell r="CO21" t="str">
            <v>A-03-03-01-001Apoyo en la consecución de elementos de apoyo logistico para la realización de eventos de gestión interna y externa de las regiones y de la DPR en cumplimiento de los objetivos misionales de la ARN, para posicionar la PNRSE (OPERADOR LOGISTICO)</v>
          </cell>
          <cell r="CP21">
            <v>948729786</v>
          </cell>
        </row>
        <row r="22">
          <cell r="CO22" t="str">
            <v>A-03-03-01-001Convenio Unidad Nacional de Protección</v>
          </cell>
          <cell r="CP22">
            <v>454840848</v>
          </cell>
        </row>
        <row r="23">
          <cell r="CO23" t="str">
            <v>A-03-03-01-001Acceso a los Beneficios de Inserción Económica : 
1. Estimulo Economico para planes de Negocios
2. Estimulo Economico a la empleabilidad 
3. Estimulo Economico para la Educacion Superior en el Nivel profesional.</v>
          </cell>
          <cell r="CP23">
            <v>13053314074</v>
          </cell>
        </row>
        <row r="24">
          <cell r="CO24" t="str">
            <v xml:space="preserve">A-03-03-01-001Desembolso para traslado de PPR con riesgo extraordinario. El valor de cada desembolso es 2,5 SMLV </v>
          </cell>
          <cell r="CP24">
            <v>400878000</v>
          </cell>
        </row>
        <row r="25">
          <cell r="CO25" t="str">
            <v xml:space="preserve">A-03-03-01-001Honorarios. Implementación de la estrategia de superación de vulnerabilidad a través de los equipos de trabajo de los grupos territoriales ARN a nivel nacional. </v>
          </cell>
          <cell r="CP25">
            <v>20867501377</v>
          </cell>
        </row>
        <row r="26">
          <cell r="CO26" t="str">
            <v>A-03-03-01-001Implementación del Modelo Educativo de Formación para la Reintegración MEFR</v>
          </cell>
          <cell r="CP26">
            <v>891266474</v>
          </cell>
        </row>
        <row r="27">
          <cell r="CO27" t="str">
            <v>C-0211-1000-3-0-0211015-02Prevención victimización y reincidencia de PPR en territorio</v>
          </cell>
          <cell r="CP27">
            <v>338227492</v>
          </cell>
        </row>
        <row r="28">
          <cell r="CO28" t="str">
            <v>C-0211-1000-3-0-0211016-02Prevención victimización y reincidencia de PPR en territorio</v>
          </cell>
          <cell r="CP28">
            <v>130000000</v>
          </cell>
        </row>
        <row r="29">
          <cell r="CO29" t="str">
            <v>C-0211-1000-3-0-0211018-02Prevención victimización y reincidencia de PPR en territorio</v>
          </cell>
          <cell r="CP29">
            <v>200252255</v>
          </cell>
        </row>
        <row r="30">
          <cell r="CO30" t="str">
            <v>C-0211-1000-4-0-0211022-02Fortalecimiento de la Reincorporación de los Ex-integrantes de las FARC-EP  NACIONAL</v>
          </cell>
          <cell r="CP30">
            <v>0</v>
          </cell>
        </row>
        <row r="31">
          <cell r="CO31" t="str">
            <v>C-0211-1000-4-0-0211022-02Apoyo logistico para la realización de eventos con comunidades étnicas (OPERADOR LOGISTICO)</v>
          </cell>
          <cell r="CP31">
            <v>180000000</v>
          </cell>
        </row>
        <row r="32">
          <cell r="CO32" t="str">
            <v>A-03-03-01-001Promoción de  mecanismos de formación y fortalecimiento para la Reintegración Económica</v>
          </cell>
          <cell r="CP32">
            <v>0</v>
          </cell>
        </row>
        <row r="33">
          <cell r="CO33" t="str">
            <v>A-03-03-01-001Diseño e implementación de la estrategia de cuidado al cuidador</v>
          </cell>
          <cell r="CP33">
            <v>400000000</v>
          </cell>
        </row>
        <row r="34">
          <cell r="CO34" t="str">
            <v>A-03-03-01-001Seguro de Vida para personas acreditadas como desmovilizados por las autoridades competentes</v>
          </cell>
          <cell r="CP34">
            <v>0</v>
          </cell>
        </row>
        <row r="35">
          <cell r="CO35" t="str">
            <v>A-03-03-01-001Fortalecimiento de entornos protectores de NNAJ para la prevención del reclutamiento</v>
          </cell>
          <cell r="CP35">
            <v>2228059166</v>
          </cell>
        </row>
        <row r="36">
          <cell r="CO36" t="str">
            <v>A-03-03-01-001Procesos comunitarios para la reconciliación</v>
          </cell>
          <cell r="CP36">
            <v>928919140</v>
          </cell>
        </row>
        <row r="37">
          <cell r="CO37" t="str">
            <v>A-03-03-01-001Desarrollo de modelos educativos flexibles para jóvenes y adultos</v>
          </cell>
          <cell r="CP37">
            <v>460982707</v>
          </cell>
        </row>
        <row r="38">
          <cell r="CO38" t="str">
            <v xml:space="preserve">A-03-03-01-001Evaluación de procesos misionales de la Entidad. </v>
          </cell>
          <cell r="CP38">
            <v>315215000</v>
          </cell>
        </row>
        <row r="39">
          <cell r="CO39" t="str">
            <v xml:space="preserve">A-03-03-01-001Honorarios - Instructores SENA </v>
          </cell>
          <cell r="CP39">
            <v>183470580</v>
          </cell>
        </row>
        <row r="40">
          <cell r="CO40" t="str">
            <v>A-02-02-02-008Soporte y Mantenimiento Aladino + Actualización</v>
          </cell>
          <cell r="CP40">
            <v>39742170</v>
          </cell>
        </row>
        <row r="41">
          <cell r="CO41" t="str">
            <v>A-03-03-01-001Suministro de Papeleria ARN</v>
          </cell>
          <cell r="CP41">
            <v>300193473</v>
          </cell>
        </row>
        <row r="42">
          <cell r="CO42" t="str">
            <v>A-03-03-01-001Conocer la percepción y satisfacción de las Personas Desmovilizadas en Proceso de Reintegración, familias, actores externos y ciudadanos colombianos, frente a los servicios, beneficios y atención ofrecidos por la ARN.</v>
          </cell>
          <cell r="CP42">
            <v>115806040</v>
          </cell>
        </row>
        <row r="43">
          <cell r="CO43" t="str">
            <v>A-03-03-01-001Participar en ferias nacionales de servicio al ciudadano (OPERADOR LOGISTICO)</v>
          </cell>
          <cell r="CP43">
            <v>7730800</v>
          </cell>
        </row>
        <row r="44">
          <cell r="CO44" t="str">
            <v>A-03-03-01-001Prestar servicio Call center y numeral 516 y línea 018000911516</v>
          </cell>
          <cell r="CP44">
            <v>399301257</v>
          </cell>
        </row>
        <row r="45">
          <cell r="CO45" t="str">
            <v>A-03-03-01-001Telefonía Call Center</v>
          </cell>
          <cell r="CP45">
            <v>115752000</v>
          </cell>
        </row>
        <row r="46">
          <cell r="CO46" t="str">
            <v>A-03-03-01-001Capacitación en lenguaje de señas a los profesionales que atienden directamente el canal presencial</v>
          </cell>
          <cell r="CP46">
            <v>0</v>
          </cell>
        </row>
        <row r="47">
          <cell r="CO47" t="str">
            <v>A-03-03-01-001Adecuaciones de las sedes de la ARN</v>
          </cell>
          <cell r="CP47">
            <v>132146344</v>
          </cell>
        </row>
        <row r="48">
          <cell r="CO48" t="str">
            <v>A-02-02-02-008Adquisición de elementos requeridos para el funcionamiento</v>
          </cell>
          <cell r="CP48">
            <v>10943053</v>
          </cell>
        </row>
        <row r="49">
          <cell r="CO49" t="str">
            <v>A-02-01-01-003Adquisición de Mobiliario</v>
          </cell>
          <cell r="CP49">
            <v>53141085</v>
          </cell>
        </row>
        <row r="50">
          <cell r="CO50" t="str">
            <v>A-02-02-02-007Contratos de arrendamiento Sede Central</v>
          </cell>
          <cell r="CP50">
            <v>2472125765</v>
          </cell>
        </row>
        <row r="51">
          <cell r="CO51" t="str">
            <v>A-02-02-01-003Adquisición de elementos requeridos para el funcionamiento</v>
          </cell>
          <cell r="CP51">
            <v>37200000</v>
          </cell>
        </row>
        <row r="52">
          <cell r="CO52" t="str">
            <v>A-03-03-01-001Contratos de arrendamiento inmuebles para Grupos Territoriales</v>
          </cell>
          <cell r="CP52">
            <v>2805711116</v>
          </cell>
        </row>
        <row r="53">
          <cell r="CO53" t="str">
            <v>A-02-02-02-005Adecuaciones de las sedes de la ARN</v>
          </cell>
          <cell r="CP53">
            <v>50946965</v>
          </cell>
        </row>
        <row r="54">
          <cell r="CO54" t="str">
            <v>A-02-02-02-008Aseo Cafetería y Mantenimiento - Aseo</v>
          </cell>
          <cell r="CP54">
            <v>303256619</v>
          </cell>
        </row>
        <row r="55">
          <cell r="CO55" t="str">
            <v>A-02-02-02-006Aseo Cafetería y Mantenimiento - Cafeteria</v>
          </cell>
          <cell r="CP55">
            <v>111454175</v>
          </cell>
        </row>
        <row r="56">
          <cell r="CO56" t="str">
            <v>A-03-03-01-001Aseo Cafetería y Mantenimiento</v>
          </cell>
          <cell r="CP56">
            <v>1583363180</v>
          </cell>
        </row>
        <row r="57">
          <cell r="CO57" t="str">
            <v>A-02-02-02-008Aseo Cafetería y Mantenimiento - Mantenimiento</v>
          </cell>
          <cell r="CP57">
            <v>41615153</v>
          </cell>
        </row>
        <row r="58">
          <cell r="CO58" t="str">
            <v>A-02-02-01-003Caja Menor</v>
          </cell>
          <cell r="CP58">
            <v>3232504</v>
          </cell>
        </row>
        <row r="59">
          <cell r="CO59" t="str">
            <v>A-02-02-01-003Caja Menor - Combustible / Aceite</v>
          </cell>
          <cell r="CP59">
            <v>1500000</v>
          </cell>
        </row>
        <row r="60">
          <cell r="CO60" t="str">
            <v>A-02-02-01-003Caja Menor - Diversos</v>
          </cell>
          <cell r="CP60">
            <v>6207180</v>
          </cell>
        </row>
        <row r="61">
          <cell r="CO61" t="str">
            <v>A-02-02-02-009Caja Menor - Acueducto</v>
          </cell>
          <cell r="CP61">
            <v>2000000</v>
          </cell>
        </row>
        <row r="62">
          <cell r="CO62" t="str">
            <v>A-02-02-02-006Caja Menor - Energia</v>
          </cell>
          <cell r="CP62">
            <v>500000</v>
          </cell>
        </row>
        <row r="63">
          <cell r="CO63" t="str">
            <v>A-02-02-02-006Caja Menor - Gas</v>
          </cell>
          <cell r="CP63">
            <v>500000</v>
          </cell>
        </row>
        <row r="64">
          <cell r="CO64" t="str">
            <v>A-02-02-02-008Caja Menor - Telefono, Fax y otros</v>
          </cell>
          <cell r="CP64">
            <v>629346</v>
          </cell>
        </row>
        <row r="65">
          <cell r="CO65" t="str">
            <v>A-02-02-02-010Caja Menor - Viaticos</v>
          </cell>
          <cell r="CP65">
            <v>9095299</v>
          </cell>
        </row>
        <row r="66">
          <cell r="CO66" t="str">
            <v>A-02-02-02-008Caja Menor - Gastos Judiciales</v>
          </cell>
          <cell r="CP66">
            <v>2431630</v>
          </cell>
        </row>
        <row r="67">
          <cell r="CO67" t="str">
            <v>A-02-02-02-009Caja Menor - Exámenes médicos</v>
          </cell>
          <cell r="CP67">
            <v>2518930</v>
          </cell>
        </row>
        <row r="68">
          <cell r="CO68" t="str">
            <v>A-02-02-01-004Caja Menor - Productos Metalicos</v>
          </cell>
          <cell r="CP68">
            <v>3491371</v>
          </cell>
        </row>
        <row r="69">
          <cell r="CO69" t="str">
            <v>A-02-02-02-005Caja Menor - Servicios de construcción</v>
          </cell>
          <cell r="CP69">
            <v>1500000</v>
          </cell>
        </row>
        <row r="70">
          <cell r="CO70" t="str">
            <v>A-02-02-01-003Elementos para el Plan de Gestión Ambiental</v>
          </cell>
          <cell r="CP70">
            <v>7323736</v>
          </cell>
        </row>
        <row r="71">
          <cell r="CO71" t="str">
            <v>A-02-02-02-008Contratación para Mantenimiento Aires Acondicionados</v>
          </cell>
          <cell r="CP71">
            <v>62753035</v>
          </cell>
        </row>
        <row r="72">
          <cell r="CO72" t="str">
            <v>A-02-01-01-004Compra e instalación de aires acondicionados y ventiladores</v>
          </cell>
          <cell r="CP72">
            <v>62185500</v>
          </cell>
        </row>
        <row r="73">
          <cell r="CO73" t="str">
            <v>A-02-02-01-003Contratación para Suministro de Combustible</v>
          </cell>
          <cell r="CP73">
            <v>75204034</v>
          </cell>
        </row>
        <row r="74">
          <cell r="CO74" t="str">
            <v>A-02-02-02-007Contratación Seguros de la Entidad</v>
          </cell>
          <cell r="CP74">
            <v>218994848</v>
          </cell>
        </row>
        <row r="75">
          <cell r="CO75" t="str">
            <v>A-02-02-02-006Contratación Servicio de vehículo</v>
          </cell>
          <cell r="CP75">
            <v>336578824</v>
          </cell>
        </row>
        <row r="76">
          <cell r="CO76" t="str">
            <v>A-02-02-02-008Mantenimiento Parque Automotor</v>
          </cell>
          <cell r="CP76">
            <v>78604300</v>
          </cell>
        </row>
        <row r="77">
          <cell r="CO77" t="str">
            <v>A-02-02-01-003Mantenimiento Parque Automotor</v>
          </cell>
          <cell r="CP77">
            <v>7237965</v>
          </cell>
        </row>
        <row r="78">
          <cell r="CO78" t="str">
            <v>A-02-02-01-003Mantenimiento Parque Automotor</v>
          </cell>
          <cell r="CP78">
            <v>58917035</v>
          </cell>
        </row>
        <row r="79">
          <cell r="CO79" t="str">
            <v>A-03-03-01-001Mudanzas y Traslado de Bienes Muebles Grupo Territorial</v>
          </cell>
          <cell r="CP79">
            <v>0</v>
          </cell>
        </row>
        <row r="80">
          <cell r="CO80" t="str">
            <v>A-02-02-02-009Servicios Públicos - Acueducto</v>
          </cell>
          <cell r="CP80">
            <v>21000000</v>
          </cell>
        </row>
        <row r="81">
          <cell r="CO81" t="str">
            <v>A-02-02-02-006Servicios Públicos - Energia</v>
          </cell>
          <cell r="CP81">
            <v>116158000</v>
          </cell>
        </row>
        <row r="82">
          <cell r="CO82" t="str">
            <v>A-03-03-01-001Servicios Publicos - Grupos Territoriales</v>
          </cell>
          <cell r="CP82">
            <v>740000000</v>
          </cell>
        </row>
        <row r="83">
          <cell r="CO83" t="str">
            <v>A-02-02-02-008Servicios Públicos - Telefonía Celular</v>
          </cell>
          <cell r="CP83">
            <v>13090000</v>
          </cell>
        </row>
        <row r="84">
          <cell r="CO84" t="str">
            <v>A-03-03-01-001Adquisición elementos de Ferreteria</v>
          </cell>
          <cell r="CP84">
            <v>208598574</v>
          </cell>
        </row>
        <row r="85">
          <cell r="CO85" t="str">
            <v>A-02-02-01-003Contratación Servicio de vehículo</v>
          </cell>
          <cell r="CP85">
            <v>7000000</v>
          </cell>
        </row>
        <row r="86">
          <cell r="CO86" t="str">
            <v>A-02-01-01-004Equipo de conservación documental</v>
          </cell>
          <cell r="CP86">
            <v>10000000</v>
          </cell>
        </row>
        <row r="87">
          <cell r="CO87" t="str">
            <v xml:space="preserve">A-02-02-01-003Compra Insumos Gestión Documental </v>
          </cell>
          <cell r="CP87">
            <v>43000000</v>
          </cell>
        </row>
        <row r="88">
          <cell r="CO88" t="str">
            <v xml:space="preserve">A-03-03-01-001Contrato Alquiler bodega Archivo </v>
          </cell>
          <cell r="CP88">
            <v>637857081</v>
          </cell>
        </row>
        <row r="89">
          <cell r="CO89" t="str">
            <v>A-02-02-02-008Mantenimiento de equipos utilizados para el tramite de recepción documental</v>
          </cell>
          <cell r="CP89">
            <v>0</v>
          </cell>
        </row>
        <row r="90">
          <cell r="CO90" t="str">
            <v>A-03-03-01-001Servicios Postales de Correspondencia</v>
          </cell>
          <cell r="CP90">
            <v>428400000</v>
          </cell>
        </row>
        <row r="91">
          <cell r="CO91" t="str">
            <v>A-03-03-01-001Honorarios Apoyo a la Gestión</v>
          </cell>
          <cell r="CP91">
            <v>5621676972</v>
          </cell>
        </row>
        <row r="92">
          <cell r="CO92" t="str">
            <v>A-02-02-02-008Servicio de vigilancia y seguridad privada, sin armas, incluyendo la operación de medios tecnológicos en el personal de vigilancia en los centros de servicios a nivel nacional y el nivel central.</v>
          </cell>
          <cell r="CP92">
            <v>748162644</v>
          </cell>
        </row>
        <row r="93">
          <cell r="CO93" t="str">
            <v>A-03-03-01-001Servicio de vigilancia y seguridad privada, sin armas, incluyendo la operación de medios tecnológicos en el personal de vigilancia en los centros de servicios a nivel nacional y el nivel central.</v>
          </cell>
          <cell r="CP93">
            <v>4780367604</v>
          </cell>
        </row>
        <row r="94">
          <cell r="CO94" t="str">
            <v>A-03-03-01-001Control de Acceso para las sedes a nivel nacional ARN</v>
          </cell>
          <cell r="CP94">
            <v>1889387782</v>
          </cell>
        </row>
        <row r="95">
          <cell r="CO95" t="str">
            <v>A-03-03-01-001Comisión fiduciaria para desembolso de PPR</v>
          </cell>
          <cell r="CP95">
            <v>248697860</v>
          </cell>
        </row>
        <row r="96">
          <cell r="CO96" t="str">
            <v>A-03-03-01-001Comisiones bancarias por desembolsos PPR</v>
          </cell>
          <cell r="CP96">
            <v>432724</v>
          </cell>
        </row>
        <row r="97">
          <cell r="CO97" t="str">
            <v>A-02-02-01-004Adquisición de Firmas Digitales</v>
          </cell>
          <cell r="CP97">
            <v>2410000</v>
          </cell>
        </row>
        <row r="98">
          <cell r="CO98" t="str">
            <v>A-03-03-01-001Administradora de Riesgos Laborales  ARL 5 - Reintegración</v>
          </cell>
          <cell r="CP98">
            <v>88677400</v>
          </cell>
        </row>
        <row r="99">
          <cell r="CO99" t="str">
            <v>A-03-03-01-001Administradora de Riesgos Laborales  ARL 4 - Reintegración</v>
          </cell>
          <cell r="CP99">
            <v>1516800</v>
          </cell>
        </row>
        <row r="100">
          <cell r="CO100" t="str">
            <v>A-02-02-02-009Actividad de Bienestar Social - Salud y educación Física</v>
          </cell>
          <cell r="CP100">
            <v>25000000</v>
          </cell>
        </row>
        <row r="101">
          <cell r="CO101" t="str">
            <v>A-02-02-01-002Adquisicion de EPP, elementos ergonómicos de emergencia y otros elementos de SST</v>
          </cell>
          <cell r="CP101">
            <v>0</v>
          </cell>
        </row>
        <row r="102">
          <cell r="CO102" t="str">
            <v>A-02-01-01-004Adquisicion de EPP, elementos ergonómicos de emergencia y otros elementos de SST</v>
          </cell>
          <cell r="CP102">
            <v>0</v>
          </cell>
        </row>
        <row r="103">
          <cell r="CO103" t="str">
            <v>A-02-02-01-003Adquisicion de EPP, elementos ergonómicos de emergencia y otros elementos de SST</v>
          </cell>
          <cell r="CP103">
            <v>0</v>
          </cell>
        </row>
        <row r="104">
          <cell r="CO104" t="str">
            <v>A-02-02-02-006Adquisición de tiquetes al Exterior</v>
          </cell>
          <cell r="CP104">
            <v>49496000</v>
          </cell>
        </row>
        <row r="105">
          <cell r="CO105" t="str">
            <v>A-02-02-02-006Adquisición de tiquetes al Interior</v>
          </cell>
          <cell r="CP105">
            <v>546303000</v>
          </cell>
        </row>
        <row r="106">
          <cell r="CO106" t="str">
            <v xml:space="preserve">A-03-03-01-001Adquisición de tiquetes </v>
          </cell>
          <cell r="CP106">
            <v>397598000</v>
          </cell>
        </row>
        <row r="107">
          <cell r="CO107" t="str">
            <v>A-02-02-02-009Capacitación Cursos y Seminarios</v>
          </cell>
          <cell r="CP107">
            <v>65513554</v>
          </cell>
        </row>
        <row r="108">
          <cell r="CO108" t="str">
            <v>A-02-02-02-010Comisiones y Gastos de Viaje Exterior</v>
          </cell>
          <cell r="CP108">
            <v>25000000</v>
          </cell>
        </row>
        <row r="109">
          <cell r="CO109" t="str">
            <v>A-02-02-02-010Comisiones y Gastos de Viaje Interior</v>
          </cell>
          <cell r="CP109">
            <v>610604535</v>
          </cell>
        </row>
        <row r="110">
          <cell r="CO110" t="str">
            <v>A-02-02-02-006Comisiones y Gastos de Viaje Interior</v>
          </cell>
          <cell r="CP110">
            <v>31896372</v>
          </cell>
        </row>
        <row r="111">
          <cell r="CO111" t="str">
            <v>A-03-03-01-001Comisiones y Gastos de Viaje</v>
          </cell>
          <cell r="CP111">
            <v>1363581220</v>
          </cell>
        </row>
        <row r="112">
          <cell r="CO112" t="str">
            <v>A-02-02-01-002Dotación de personal</v>
          </cell>
          <cell r="CP112">
            <v>2091558</v>
          </cell>
        </row>
        <row r="113">
          <cell r="CO113" t="str">
            <v>A-02-02-02-009Exámenes Médicos Ocupacionales, actividades semana de la salud y vacunación ( exámenes ingreso y retiro concurso)</v>
          </cell>
          <cell r="CP113">
            <v>46415700</v>
          </cell>
        </row>
        <row r="114">
          <cell r="CO114" t="str">
            <v>A-02-02-02-008Implementación Teletrabajo</v>
          </cell>
          <cell r="CP114">
            <v>0</v>
          </cell>
        </row>
        <row r="115">
          <cell r="CO115" t="str">
            <v>A-02-02-02-009Organización y logistica de las actividades a realizar por concepto de selección, salud ocupacional, bienestar y capacitación.</v>
          </cell>
          <cell r="CP115">
            <v>280814000</v>
          </cell>
        </row>
        <row r="116">
          <cell r="CO116" t="str">
            <v>A-02-02-02-008Soporte Software Gestión Talento Humano</v>
          </cell>
          <cell r="CP116">
            <v>65379552</v>
          </cell>
        </row>
        <row r="117">
          <cell r="CO117" t="str">
            <v>A-02-02-02-008Uso de lista de elegibles para proveer vacantes</v>
          </cell>
          <cell r="CP117">
            <v>2484348</v>
          </cell>
        </row>
        <row r="118">
          <cell r="CO118" t="str">
            <v>A-03-03-01-001Costos Programa de Reincorporación Económica y social (Administrativo)</v>
          </cell>
          <cell r="CP118">
            <v>14308494818</v>
          </cell>
        </row>
        <row r="119">
          <cell r="CO119" t="str">
            <v>A-03-03-01-001Costos Programa de Reincorporación Económica y social (Misional)</v>
          </cell>
          <cell r="CP119">
            <v>33388431108</v>
          </cell>
        </row>
        <row r="120">
          <cell r="CO120" t="str">
            <v>A-03-03-01-001Administración de los ETCR</v>
          </cell>
          <cell r="CP120">
            <v>23271611951</v>
          </cell>
        </row>
        <row r="121">
          <cell r="CO121" t="str">
            <v>A-03-03-01-001Costos CNR y CTR (Acuerdo Final 3.2.2.3) Reincorporación Institucional (Misional)</v>
          </cell>
          <cell r="CP121">
            <v>1195232001</v>
          </cell>
        </row>
        <row r="122">
          <cell r="CO122" t="str">
            <v>A-03-03-01-001Costos CNR y CTR (Acuerdo Final 3.2.2.3) Reincorporación Institucional (Administrativo)</v>
          </cell>
          <cell r="CP122">
            <v>269740594</v>
          </cell>
        </row>
        <row r="123">
          <cell r="CO123" t="str">
            <v>A-03-03-01-001Beneficios económicos para la Reincorporación (Asignación Única de Normalización)</v>
          </cell>
          <cell r="CP123">
            <v>0</v>
          </cell>
        </row>
        <row r="124">
          <cell r="CO124" t="str">
            <v>A-03-03-01-001Beneficios económicos para la Reincorporación (Renta básica mensual)</v>
          </cell>
          <cell r="CP124">
            <v>146403028</v>
          </cell>
        </row>
        <row r="125">
          <cell r="CO125" t="str">
            <v>A-03-03-01-001Beneficios económicos para la Reincorporación (Sistema de Protección a la vejez)</v>
          </cell>
          <cell r="CP125">
            <v>23605000</v>
          </cell>
        </row>
        <row r="126">
          <cell r="CO126" t="str">
            <v>A-03-03-01-001Beneficios económicos para la Reincorporación (Proyectos productivos)</v>
          </cell>
          <cell r="CP126">
            <v>24000000</v>
          </cell>
        </row>
        <row r="127">
          <cell r="CO127" t="str">
            <v>A-03-03-01-001Beneficios económicos para la Reincorporación (Asignación Mensual)</v>
          </cell>
          <cell r="CP127">
            <v>64841448</v>
          </cell>
        </row>
        <row r="128">
          <cell r="CO128" t="str">
            <v>A-01-01-01Nómina Planta Funcionarios ARN</v>
          </cell>
          <cell r="CP128">
            <v>21746262744</v>
          </cell>
        </row>
        <row r="129">
          <cell r="CO129" t="str">
            <v>A-01-01-02Nómina Planta Funcionarios ARN</v>
          </cell>
          <cell r="CP129">
            <v>7907500000</v>
          </cell>
        </row>
        <row r="130">
          <cell r="CO130" t="str">
            <v>A-01-01-03Nómina Planta Funcionarios ARN</v>
          </cell>
          <cell r="CP130">
            <v>2045817256</v>
          </cell>
        </row>
        <row r="131">
          <cell r="CO131" t="str">
            <v>A-03-04-02-012-001Nómina Planta Funcionarios ARN</v>
          </cell>
          <cell r="CP131">
            <v>75000000</v>
          </cell>
        </row>
        <row r="132">
          <cell r="CO132" t="str">
            <v>A-03-04-02-012-002Nómina Planta Funcionarios ARN</v>
          </cell>
          <cell r="CP132">
            <v>75000000</v>
          </cell>
        </row>
        <row r="133">
          <cell r="CO133" t="str">
            <v>A-08-04-01Tributo tarifa Control Fiscal Contraloría General de la República</v>
          </cell>
          <cell r="CP133">
            <v>192764000</v>
          </cell>
        </row>
        <row r="134">
          <cell r="CO134" t="str">
            <v>A-08-01-02-006Impuestos y Multas</v>
          </cell>
          <cell r="CP134">
            <v>550000</v>
          </cell>
        </row>
        <row r="135">
          <cell r="CO135" t="str">
            <v>A-03-10-01-002Conciliaciones</v>
          </cell>
          <cell r="CP135">
            <v>45255187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4"/>
  <sheetViews>
    <sheetView tabSelected="1" zoomScale="70" zoomScaleNormal="70" zoomScaleSheetLayoutView="80" workbookViewId="0">
      <selection sqref="A1:AA1"/>
    </sheetView>
  </sheetViews>
  <sheetFormatPr baseColWidth="10" defaultColWidth="11.42578125" defaultRowHeight="15" x14ac:dyDescent="0.25"/>
  <cols>
    <col min="1" max="1" width="4.5703125" style="4" customWidth="1"/>
    <col min="2" max="2" width="37.28515625" style="4" customWidth="1"/>
    <col min="3" max="3" width="27.140625" style="157" customWidth="1"/>
    <col min="4" max="4" width="57.28515625" style="27" customWidth="1"/>
    <col min="5" max="5" width="22" style="158" customWidth="1"/>
    <col min="6" max="6" width="15.140625" style="158" customWidth="1"/>
    <col min="7" max="7" width="15.7109375" style="158" customWidth="1"/>
    <col min="8" max="8" width="15" style="158" hidden="1" customWidth="1"/>
    <col min="9" max="9" width="16.5703125" style="158" hidden="1" customWidth="1"/>
    <col min="10" max="10" width="15.42578125" style="158" hidden="1" customWidth="1"/>
    <col min="11" max="11" width="15.28515625" style="158" customWidth="1"/>
    <col min="12" max="12" width="16" style="158" customWidth="1"/>
    <col min="13" max="13" width="18.85546875" style="158" customWidth="1"/>
    <col min="14" max="14" width="19.7109375" style="158" hidden="1" customWidth="1"/>
    <col min="15" max="16" width="20.42578125" style="158" hidden="1" customWidth="1"/>
    <col min="17" max="17" width="18.5703125" style="158" customWidth="1"/>
    <col min="18" max="20" width="20.42578125" style="158" hidden="1" customWidth="1"/>
    <col min="21" max="26" width="20.42578125" style="158" customWidth="1"/>
    <col min="27" max="27" width="24.42578125" style="158" customWidth="1"/>
    <col min="28" max="28" width="3" style="158" hidden="1" customWidth="1"/>
    <col min="29" max="29" width="15.140625" style="4" hidden="1" customWidth="1"/>
    <col min="30" max="30" width="18.85546875" style="4" bestFit="1" customWidth="1"/>
    <col min="31" max="31" width="17.85546875" style="4" bestFit="1" customWidth="1"/>
    <col min="32" max="16384" width="11.42578125" style="4"/>
  </cols>
  <sheetData>
    <row r="1" spans="1:34" ht="18" customHeight="1" x14ac:dyDescent="0.2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"/>
      <c r="AC1" s="2"/>
      <c r="AD1" s="3"/>
      <c r="AE1" s="3"/>
      <c r="AF1" s="3"/>
      <c r="AG1" s="2"/>
      <c r="AH1" s="2"/>
    </row>
    <row r="2" spans="1:34" x14ac:dyDescent="0.25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5"/>
      <c r="AC2" s="6"/>
      <c r="AD2" s="7"/>
      <c r="AE2" s="7"/>
      <c r="AF2" s="7"/>
      <c r="AG2" s="6"/>
      <c r="AH2" s="6"/>
    </row>
    <row r="3" spans="1:34" x14ac:dyDescent="0.25">
      <c r="A3" s="8"/>
      <c r="B3" s="9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6"/>
      <c r="AD3" s="6"/>
      <c r="AE3" s="6"/>
      <c r="AF3" s="6"/>
      <c r="AG3" s="6"/>
      <c r="AH3" s="13"/>
    </row>
    <row r="4" spans="1:34" ht="26.25" x14ac:dyDescent="0.25">
      <c r="A4" s="168" t="s">
        <v>2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4"/>
      <c r="AC4" s="15"/>
      <c r="AD4" s="16"/>
      <c r="AE4" s="16"/>
      <c r="AF4" s="16"/>
      <c r="AG4" s="15"/>
      <c r="AH4" s="15"/>
    </row>
    <row r="5" spans="1:34" ht="26.25" customHeight="1" thickBot="1" x14ac:dyDescent="0.3">
      <c r="A5" s="17"/>
      <c r="B5" s="17"/>
      <c r="C5" s="18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 t="s">
        <v>3</v>
      </c>
      <c r="AB5" s="20"/>
    </row>
    <row r="6" spans="1:34" s="27" customFormat="1" ht="51" customHeight="1" thickBot="1" x14ac:dyDescent="0.3">
      <c r="A6" s="21" t="s">
        <v>4</v>
      </c>
      <c r="B6" s="22" t="s">
        <v>5</v>
      </c>
      <c r="C6" s="23" t="s">
        <v>6</v>
      </c>
      <c r="D6" s="23" t="s">
        <v>7</v>
      </c>
      <c r="E6" s="24" t="s">
        <v>8</v>
      </c>
      <c r="F6" s="24" t="s">
        <v>9</v>
      </c>
      <c r="G6" s="24" t="s">
        <v>10</v>
      </c>
      <c r="H6" s="24" t="s">
        <v>11</v>
      </c>
      <c r="I6" s="24" t="s">
        <v>12</v>
      </c>
      <c r="J6" s="24" t="s">
        <v>13</v>
      </c>
      <c r="K6" s="24" t="s">
        <v>14</v>
      </c>
      <c r="L6" s="24" t="s">
        <v>15</v>
      </c>
      <c r="M6" s="25" t="s">
        <v>16</v>
      </c>
      <c r="N6" s="24" t="s">
        <v>17</v>
      </c>
      <c r="O6" s="24" t="s">
        <v>18</v>
      </c>
      <c r="P6" s="24" t="s">
        <v>19</v>
      </c>
      <c r="Q6" s="24" t="s">
        <v>20</v>
      </c>
      <c r="R6" s="24" t="s">
        <v>21</v>
      </c>
      <c r="S6" s="24" t="s">
        <v>22</v>
      </c>
      <c r="T6" s="24" t="s">
        <v>23</v>
      </c>
      <c r="U6" s="24" t="s">
        <v>24</v>
      </c>
      <c r="V6" s="24" t="s">
        <v>25</v>
      </c>
      <c r="W6" s="24" t="s">
        <v>26</v>
      </c>
      <c r="X6" s="24" t="s">
        <v>27</v>
      </c>
      <c r="Y6" s="24" t="s">
        <v>28</v>
      </c>
      <c r="Z6" s="24" t="s">
        <v>29</v>
      </c>
      <c r="AA6" s="24" t="s">
        <v>30</v>
      </c>
      <c r="AB6" s="26"/>
      <c r="AC6" s="27" t="s">
        <v>31</v>
      </c>
      <c r="AD6" s="27" t="s">
        <v>31</v>
      </c>
    </row>
    <row r="7" spans="1:34" ht="22.5" customHeight="1" x14ac:dyDescent="0.25">
      <c r="A7" s="28" t="s">
        <v>32</v>
      </c>
      <c r="B7" s="29"/>
      <c r="C7" s="29"/>
      <c r="D7" s="29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  <c r="AB7" s="32"/>
    </row>
    <row r="8" spans="1:34" ht="20.25" customHeight="1" x14ac:dyDescent="0.25">
      <c r="A8" s="33" t="s">
        <v>33</v>
      </c>
      <c r="B8" s="169" t="s">
        <v>34</v>
      </c>
      <c r="C8" s="34" t="s">
        <v>35</v>
      </c>
      <c r="D8" s="35" t="s">
        <v>36</v>
      </c>
      <c r="E8" s="36">
        <v>2160133438</v>
      </c>
      <c r="F8" s="36">
        <v>0</v>
      </c>
      <c r="G8" s="36">
        <v>0</v>
      </c>
      <c r="H8" s="36">
        <v>-767716707</v>
      </c>
      <c r="I8" s="36">
        <v>0</v>
      </c>
      <c r="J8" s="36">
        <v>-365625</v>
      </c>
      <c r="K8" s="36">
        <f>SUM(H8:J8)</f>
        <v>-768082332</v>
      </c>
      <c r="L8" s="36">
        <v>0</v>
      </c>
      <c r="M8" s="36">
        <v>0</v>
      </c>
      <c r="N8" s="36">
        <v>0</v>
      </c>
      <c r="O8" s="36">
        <v>0</v>
      </c>
      <c r="P8" s="37">
        <v>0</v>
      </c>
      <c r="Q8" s="37">
        <f>SUM(N8:P8)</f>
        <v>0</v>
      </c>
      <c r="R8" s="37">
        <v>0</v>
      </c>
      <c r="S8" s="37">
        <v>0</v>
      </c>
      <c r="T8" s="37">
        <v>0</v>
      </c>
      <c r="U8" s="37">
        <v>0</v>
      </c>
      <c r="V8" s="37">
        <v>10185988</v>
      </c>
      <c r="W8" s="37">
        <v>0</v>
      </c>
      <c r="X8" s="37">
        <v>0</v>
      </c>
      <c r="Y8" s="37">
        <v>0</v>
      </c>
      <c r="Z8" s="37">
        <v>0</v>
      </c>
      <c r="AA8" s="38">
        <v>1402237094</v>
      </c>
      <c r="AB8" s="39" t="str">
        <f t="shared" ref="AB8:AB26" si="0">+C8&amp;D8</f>
        <v>A-03-03-01-001Conectividad y Comunicaciones</v>
      </c>
      <c r="AC8" s="40">
        <f>+VLOOKUP(AB8,'[1]Presupuesto 2019'!CO:CP,2,0)</f>
        <v>1402237094</v>
      </c>
      <c r="AD8" s="40">
        <f>+AA8-AC8</f>
        <v>0</v>
      </c>
    </row>
    <row r="9" spans="1:34" ht="20.25" customHeight="1" x14ac:dyDescent="0.25">
      <c r="A9" s="41"/>
      <c r="B9" s="169"/>
      <c r="C9" s="34" t="s">
        <v>35</v>
      </c>
      <c r="D9" s="35" t="s">
        <v>37</v>
      </c>
      <c r="E9" s="36">
        <v>7105648875</v>
      </c>
      <c r="F9" s="36">
        <v>0</v>
      </c>
      <c r="G9" s="36">
        <v>-4011418930</v>
      </c>
      <c r="H9" s="36">
        <v>868430001</v>
      </c>
      <c r="I9" s="36">
        <v>0</v>
      </c>
      <c r="J9" s="36">
        <v>-266134375</v>
      </c>
      <c r="K9" s="36">
        <f t="shared" ref="K9:K72" si="1">SUM(H9:J9)</f>
        <v>602295626</v>
      </c>
      <c r="L9" s="36">
        <v>4011418930</v>
      </c>
      <c r="M9" s="36">
        <v>0</v>
      </c>
      <c r="N9" s="36">
        <v>-756539</v>
      </c>
      <c r="O9" s="36">
        <v>0</v>
      </c>
      <c r="P9" s="37">
        <v>0</v>
      </c>
      <c r="Q9" s="37">
        <f t="shared" ref="Q9:Q72" si="2">SUM(N9:P9)</f>
        <v>-756539</v>
      </c>
      <c r="R9" s="37">
        <v>0</v>
      </c>
      <c r="S9" s="37">
        <v>0</v>
      </c>
      <c r="T9" s="37">
        <v>-75029560</v>
      </c>
      <c r="U9" s="37">
        <v>-75029560</v>
      </c>
      <c r="V9" s="37">
        <v>16074358</v>
      </c>
      <c r="W9" s="37">
        <v>-3291734654</v>
      </c>
      <c r="X9" s="37">
        <v>-478537936</v>
      </c>
      <c r="Y9" s="37">
        <v>0</v>
      </c>
      <c r="Z9" s="37">
        <v>-30625261</v>
      </c>
      <c r="AA9" s="38">
        <v>3847334909</v>
      </c>
      <c r="AB9" s="39" t="str">
        <f t="shared" si="0"/>
        <v>A-03-03-01-001Dotación de Equipos</v>
      </c>
      <c r="AC9" s="40">
        <f>+VLOOKUP(AB9,'[1]Presupuesto 2019'!CO:CP,2,0)</f>
        <v>3847334909</v>
      </c>
      <c r="AD9" s="40">
        <f t="shared" ref="AD9:AD72" si="3">+AA9-AC9</f>
        <v>0</v>
      </c>
    </row>
    <row r="10" spans="1:34" ht="20.25" customHeight="1" x14ac:dyDescent="0.25">
      <c r="A10" s="41"/>
      <c r="B10" s="42"/>
      <c r="C10" s="34" t="s">
        <v>35</v>
      </c>
      <c r="D10" s="35" t="s">
        <v>38</v>
      </c>
      <c r="E10" s="36">
        <v>513760594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f t="shared" si="1"/>
        <v>0</v>
      </c>
      <c r="L10" s="36">
        <v>0</v>
      </c>
      <c r="M10" s="36">
        <v>0</v>
      </c>
      <c r="N10" s="36">
        <v>0</v>
      </c>
      <c r="O10" s="36">
        <v>0</v>
      </c>
      <c r="P10" s="37">
        <v>0</v>
      </c>
      <c r="Q10" s="37">
        <f t="shared" si="2"/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8">
        <v>513760594</v>
      </c>
      <c r="AB10" s="39" t="str">
        <f t="shared" si="0"/>
        <v>A-03-03-01-001Servicio Premier de Microsoft y conexos</v>
      </c>
      <c r="AC10" s="40">
        <f>+VLOOKUP(AB10,'[1]Presupuesto 2019'!CO:CP,2,0)</f>
        <v>513760594</v>
      </c>
      <c r="AD10" s="40">
        <f t="shared" si="3"/>
        <v>0</v>
      </c>
    </row>
    <row r="11" spans="1:34" ht="20.25" customHeight="1" x14ac:dyDescent="0.25">
      <c r="A11" s="41"/>
      <c r="B11" s="42"/>
      <c r="C11" s="34" t="s">
        <v>35</v>
      </c>
      <c r="D11" s="35" t="s">
        <v>39</v>
      </c>
      <c r="E11" s="36">
        <v>3937438325</v>
      </c>
      <c r="F11" s="36">
        <v>0</v>
      </c>
      <c r="G11" s="36">
        <v>0</v>
      </c>
      <c r="H11" s="36">
        <v>-100713294</v>
      </c>
      <c r="I11" s="36">
        <v>0</v>
      </c>
      <c r="J11" s="36">
        <v>0</v>
      </c>
      <c r="K11" s="36">
        <f t="shared" si="1"/>
        <v>-100713294</v>
      </c>
      <c r="L11" s="36">
        <v>0</v>
      </c>
      <c r="M11" s="36">
        <v>0</v>
      </c>
      <c r="N11" s="36">
        <v>756539</v>
      </c>
      <c r="O11" s="36">
        <v>0</v>
      </c>
      <c r="P11" s="37">
        <v>0</v>
      </c>
      <c r="Q11" s="37">
        <f t="shared" si="2"/>
        <v>756539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552500000</v>
      </c>
      <c r="X11" s="37">
        <v>0</v>
      </c>
      <c r="Y11" s="37">
        <v>0</v>
      </c>
      <c r="Z11" s="37">
        <v>0</v>
      </c>
      <c r="AA11" s="38">
        <v>4389981570</v>
      </c>
      <c r="AB11" s="39" t="str">
        <f t="shared" si="0"/>
        <v>A-03-03-01-001Servicios Tecnológicos para la ARN</v>
      </c>
      <c r="AC11" s="40">
        <f>+VLOOKUP(AB11,'[1]Presupuesto 2019'!CO:CP,2,0)</f>
        <v>4389981570</v>
      </c>
      <c r="AD11" s="40">
        <f t="shared" si="3"/>
        <v>0</v>
      </c>
    </row>
    <row r="12" spans="1:34" ht="20.25" customHeight="1" x14ac:dyDescent="0.25">
      <c r="A12" s="41"/>
      <c r="B12" s="42"/>
      <c r="C12" s="34" t="s">
        <v>35</v>
      </c>
      <c r="D12" s="35" t="s">
        <v>40</v>
      </c>
      <c r="E12" s="36">
        <v>6000000</v>
      </c>
      <c r="F12" s="36">
        <v>0</v>
      </c>
      <c r="G12" s="36">
        <v>0</v>
      </c>
      <c r="H12" s="36">
        <v>-6000000</v>
      </c>
      <c r="I12" s="36">
        <v>0</v>
      </c>
      <c r="J12" s="36">
        <v>0</v>
      </c>
      <c r="K12" s="36">
        <f t="shared" si="1"/>
        <v>-6000000</v>
      </c>
      <c r="L12" s="36">
        <v>0</v>
      </c>
      <c r="M12" s="36">
        <v>0</v>
      </c>
      <c r="N12" s="36">
        <v>0</v>
      </c>
      <c r="O12" s="36">
        <v>0</v>
      </c>
      <c r="P12" s="37">
        <v>0</v>
      </c>
      <c r="Q12" s="37">
        <f t="shared" si="2"/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8">
        <v>0</v>
      </c>
      <c r="AB12" s="39" t="str">
        <f t="shared" si="0"/>
        <v>A-03-03-01-001Suministro de requerimientos tecnológicos</v>
      </c>
      <c r="AC12" s="40">
        <f>+VLOOKUP(AB12,'[1]Presupuesto 2019'!CO:CP,2,0)</f>
        <v>0</v>
      </c>
      <c r="AD12" s="40">
        <f t="shared" si="3"/>
        <v>0</v>
      </c>
    </row>
    <row r="13" spans="1:34" ht="20.25" customHeight="1" x14ac:dyDescent="0.25">
      <c r="A13" s="41"/>
      <c r="B13" s="42"/>
      <c r="C13" s="34" t="s">
        <v>35</v>
      </c>
      <c r="D13" s="43" t="s">
        <v>41</v>
      </c>
      <c r="E13" s="36">
        <v>0</v>
      </c>
      <c r="F13" s="36">
        <v>0</v>
      </c>
      <c r="G13" s="36">
        <v>0</v>
      </c>
      <c r="H13" s="36">
        <v>6000000</v>
      </c>
      <c r="I13" s="36">
        <v>0</v>
      </c>
      <c r="J13" s="36">
        <v>266500000</v>
      </c>
      <c r="K13" s="36">
        <f t="shared" si="1"/>
        <v>272500000</v>
      </c>
      <c r="L13" s="36">
        <v>0</v>
      </c>
      <c r="M13" s="36">
        <v>0</v>
      </c>
      <c r="N13" s="36">
        <v>0</v>
      </c>
      <c r="O13" s="36">
        <v>0</v>
      </c>
      <c r="P13" s="37">
        <v>0</v>
      </c>
      <c r="Q13" s="37">
        <f t="shared" si="2"/>
        <v>0</v>
      </c>
      <c r="R13" s="37">
        <v>0</v>
      </c>
      <c r="S13" s="37">
        <v>0</v>
      </c>
      <c r="T13" s="37">
        <v>75029560</v>
      </c>
      <c r="U13" s="37">
        <v>75029560</v>
      </c>
      <c r="V13" s="37">
        <v>-26260346</v>
      </c>
      <c r="W13" s="37">
        <v>2739234654</v>
      </c>
      <c r="X13" s="37">
        <v>0</v>
      </c>
      <c r="Y13" s="37">
        <v>-7810289</v>
      </c>
      <c r="Z13" s="37">
        <v>-523312632</v>
      </c>
      <c r="AA13" s="38">
        <v>2529380947</v>
      </c>
      <c r="AB13" s="39" t="str">
        <f t="shared" si="0"/>
        <v>A-03-03-01-001Renovación y Adquisición de licenciamiento de la entidad</v>
      </c>
      <c r="AC13" s="40">
        <f>+VLOOKUP(AB13,'[1]Presupuesto 2019'!CO:CP,2,0)</f>
        <v>2529380947</v>
      </c>
      <c r="AD13" s="40">
        <f t="shared" si="3"/>
        <v>0</v>
      </c>
    </row>
    <row r="14" spans="1:34" ht="20.25" customHeight="1" x14ac:dyDescent="0.25">
      <c r="A14" s="44" t="s">
        <v>42</v>
      </c>
      <c r="B14" s="170" t="s">
        <v>43</v>
      </c>
      <c r="C14" s="34" t="s">
        <v>44</v>
      </c>
      <c r="D14" s="35" t="s">
        <v>45</v>
      </c>
      <c r="E14" s="36">
        <v>100000000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f t="shared" si="1"/>
        <v>0</v>
      </c>
      <c r="L14" s="36">
        <v>0</v>
      </c>
      <c r="M14" s="36">
        <v>0</v>
      </c>
      <c r="N14" s="36">
        <v>0</v>
      </c>
      <c r="O14" s="36">
        <v>0</v>
      </c>
      <c r="P14" s="37">
        <v>0</v>
      </c>
      <c r="Q14" s="37">
        <f t="shared" si="2"/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700500</v>
      </c>
      <c r="Z14" s="37">
        <v>0</v>
      </c>
      <c r="AA14" s="38">
        <v>100700500</v>
      </c>
      <c r="AB14" s="39" t="str">
        <f t="shared" si="0"/>
        <v>A-02-02-02-008Imprenta (Impresos y publicaciones)</v>
      </c>
      <c r="AC14" s="40">
        <f>+VLOOKUP(AB14,'[1]Presupuesto 2019'!CO:CP,2,0)</f>
        <v>100700500</v>
      </c>
      <c r="AD14" s="40">
        <f t="shared" si="3"/>
        <v>0</v>
      </c>
    </row>
    <row r="15" spans="1:34" ht="20.25" customHeight="1" x14ac:dyDescent="0.25">
      <c r="A15" s="41"/>
      <c r="B15" s="169"/>
      <c r="C15" s="34" t="s">
        <v>35</v>
      </c>
      <c r="D15" s="35" t="s">
        <v>46</v>
      </c>
      <c r="E15" s="36">
        <v>800000000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f t="shared" si="1"/>
        <v>0</v>
      </c>
      <c r="L15" s="36">
        <v>0</v>
      </c>
      <c r="M15" s="36">
        <v>0</v>
      </c>
      <c r="N15" s="36">
        <v>-90000000</v>
      </c>
      <c r="O15" s="36">
        <v>0</v>
      </c>
      <c r="P15" s="37">
        <v>0</v>
      </c>
      <c r="Q15" s="37">
        <f t="shared" si="2"/>
        <v>-90000000</v>
      </c>
      <c r="R15" s="37">
        <v>0</v>
      </c>
      <c r="S15" s="37">
        <v>0</v>
      </c>
      <c r="T15" s="37">
        <v>0</v>
      </c>
      <c r="U15" s="37">
        <v>0</v>
      </c>
      <c r="V15" s="37">
        <v>21658300</v>
      </c>
      <c r="W15" s="37">
        <v>0</v>
      </c>
      <c r="X15" s="37">
        <v>0</v>
      </c>
      <c r="Y15" s="37">
        <v>0</v>
      </c>
      <c r="Z15" s="37">
        <v>0</v>
      </c>
      <c r="AA15" s="38">
        <v>731658300</v>
      </c>
      <c r="AB15" s="39" t="str">
        <f t="shared" si="0"/>
        <v>A-03-03-01-001Central de medios y monitoreo de medios</v>
      </c>
      <c r="AC15" s="40">
        <f>+VLOOKUP(AB15,'[1]Presupuesto 2019'!CO:CP,2,0)</f>
        <v>731658300</v>
      </c>
      <c r="AD15" s="40">
        <f t="shared" si="3"/>
        <v>0</v>
      </c>
    </row>
    <row r="16" spans="1:34" ht="36.75" customHeight="1" x14ac:dyDescent="0.25">
      <c r="A16" s="41"/>
      <c r="B16" s="45"/>
      <c r="C16" s="34" t="s">
        <v>35</v>
      </c>
      <c r="D16" s="35" t="s">
        <v>47</v>
      </c>
      <c r="E16" s="36">
        <v>420000000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f t="shared" si="1"/>
        <v>0</v>
      </c>
      <c r="L16" s="36">
        <v>0</v>
      </c>
      <c r="M16" s="36">
        <v>0</v>
      </c>
      <c r="N16" s="36">
        <v>0</v>
      </c>
      <c r="O16" s="36">
        <v>0</v>
      </c>
      <c r="P16" s="37">
        <v>0</v>
      </c>
      <c r="Q16" s="37">
        <f t="shared" si="2"/>
        <v>0</v>
      </c>
      <c r="R16" s="37">
        <v>0</v>
      </c>
      <c r="S16" s="37">
        <v>0</v>
      </c>
      <c r="T16" s="37">
        <v>0</v>
      </c>
      <c r="U16" s="37">
        <v>0</v>
      </c>
      <c r="V16" s="37">
        <v>68341700</v>
      </c>
      <c r="W16" s="37">
        <v>0</v>
      </c>
      <c r="X16" s="37">
        <v>0</v>
      </c>
      <c r="Y16" s="37">
        <v>0</v>
      </c>
      <c r="Z16" s="37">
        <v>0</v>
      </c>
      <c r="AA16" s="38">
        <v>488341700</v>
      </c>
      <c r="AB16" s="39" t="str">
        <f t="shared" si="0"/>
        <v>A-03-03-01-001Documentación audiovisual y contenidos en diversos formatos (pre-producción y pos-producción)</v>
      </c>
      <c r="AC16" s="40">
        <f>+VLOOKUP(AB16,'[1]Presupuesto 2019'!CO:CP,2,0)</f>
        <v>488341700</v>
      </c>
      <c r="AD16" s="40">
        <f t="shared" si="3"/>
        <v>0</v>
      </c>
    </row>
    <row r="17" spans="1:31" ht="33" customHeight="1" x14ac:dyDescent="0.25">
      <c r="A17" s="41"/>
      <c r="B17" s="42"/>
      <c r="C17" s="34" t="s">
        <v>35</v>
      </c>
      <c r="D17" s="35" t="s">
        <v>48</v>
      </c>
      <c r="E17" s="36">
        <v>120000000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f t="shared" si="1"/>
        <v>0</v>
      </c>
      <c r="L17" s="36">
        <v>0</v>
      </c>
      <c r="M17" s="36">
        <v>0</v>
      </c>
      <c r="N17" s="36">
        <v>0</v>
      </c>
      <c r="O17" s="36">
        <v>0</v>
      </c>
      <c r="P17" s="37">
        <v>0</v>
      </c>
      <c r="Q17" s="37">
        <f t="shared" si="2"/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-6783909</v>
      </c>
      <c r="X17" s="37">
        <v>0</v>
      </c>
      <c r="Y17" s="37">
        <v>0</v>
      </c>
      <c r="Z17" s="37">
        <v>0</v>
      </c>
      <c r="AA17" s="38">
        <v>113216091</v>
      </c>
      <c r="AB17" s="39" t="str">
        <f t="shared" si="0"/>
        <v>A-03-03-01-001Estrategia de apropiación de la política en lo territorial (OPERADOR LOGISTICO)</v>
      </c>
      <c r="AC17" s="40">
        <f>+VLOOKUP(AB17,'[1]Presupuesto 2019'!CO:CP,2,0)</f>
        <v>113216091</v>
      </c>
      <c r="AD17" s="40">
        <f t="shared" si="3"/>
        <v>0</v>
      </c>
    </row>
    <row r="18" spans="1:31" ht="35.25" customHeight="1" x14ac:dyDescent="0.25">
      <c r="A18" s="41"/>
      <c r="B18" s="42"/>
      <c r="C18" s="34" t="s">
        <v>35</v>
      </c>
      <c r="D18" s="35" t="s">
        <v>49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f t="shared" si="1"/>
        <v>0</v>
      </c>
      <c r="L18" s="36">
        <v>0</v>
      </c>
      <c r="M18" s="36">
        <v>0</v>
      </c>
      <c r="N18" s="36">
        <v>90000000</v>
      </c>
      <c r="O18" s="36">
        <v>0</v>
      </c>
      <c r="P18" s="37">
        <v>0</v>
      </c>
      <c r="Q18" s="37">
        <f t="shared" si="2"/>
        <v>90000000</v>
      </c>
      <c r="R18" s="37">
        <v>0</v>
      </c>
      <c r="S18" s="37">
        <v>0</v>
      </c>
      <c r="T18" s="37">
        <v>0</v>
      </c>
      <c r="U18" s="37">
        <v>0</v>
      </c>
      <c r="V18" s="37">
        <v>-90000000</v>
      </c>
      <c r="W18" s="37">
        <v>0</v>
      </c>
      <c r="X18" s="37">
        <v>0</v>
      </c>
      <c r="Y18" s="37">
        <v>0</v>
      </c>
      <c r="Z18" s="37">
        <v>0</v>
      </c>
      <c r="AA18" s="38">
        <v>0</v>
      </c>
      <c r="AB18" s="39" t="str">
        <f t="shared" si="0"/>
        <v>A-03-03-01-001Diagnóstico estado de la comunicación y plan de comunicaciones</v>
      </c>
      <c r="AC18" s="40">
        <f>+VLOOKUP(AB18,'[1]Presupuesto 2019'!CO:CP,2,0)</f>
        <v>0</v>
      </c>
      <c r="AD18" s="40">
        <f t="shared" si="3"/>
        <v>0</v>
      </c>
    </row>
    <row r="19" spans="1:31" ht="22.5" customHeight="1" x14ac:dyDescent="0.25">
      <c r="A19" s="33" t="s">
        <v>50</v>
      </c>
      <c r="B19" s="46" t="s">
        <v>51</v>
      </c>
      <c r="C19" s="34" t="s">
        <v>44</v>
      </c>
      <c r="D19" s="43" t="s">
        <v>52</v>
      </c>
      <c r="E19" s="36">
        <v>30900000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f t="shared" si="1"/>
        <v>0</v>
      </c>
      <c r="L19" s="36">
        <v>0</v>
      </c>
      <c r="M19" s="36">
        <v>0</v>
      </c>
      <c r="N19" s="36">
        <v>0</v>
      </c>
      <c r="O19" s="36">
        <v>0</v>
      </c>
      <c r="P19" s="37">
        <v>0</v>
      </c>
      <c r="Q19" s="37">
        <f t="shared" si="2"/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8">
        <v>30900000</v>
      </c>
      <c r="AB19" s="39" t="str">
        <f t="shared" si="0"/>
        <v>A-02-02-02-008Realización de audiencias públicas (OPERADOR LOGISTICO)</v>
      </c>
      <c r="AC19" s="40">
        <f>+VLOOKUP(AB19,'[1]Presupuesto 2019'!CO:CP,2,0)</f>
        <v>30900000</v>
      </c>
      <c r="AD19" s="40">
        <f t="shared" si="3"/>
        <v>0</v>
      </c>
    </row>
    <row r="20" spans="1:31" ht="34.5" customHeight="1" x14ac:dyDescent="0.25">
      <c r="A20" s="41"/>
      <c r="B20" s="47"/>
      <c r="C20" s="34" t="s">
        <v>35</v>
      </c>
      <c r="D20" s="35" t="s">
        <v>53</v>
      </c>
      <c r="E20" s="36">
        <v>120775477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f t="shared" si="1"/>
        <v>0</v>
      </c>
      <c r="L20" s="36">
        <v>0</v>
      </c>
      <c r="M20" s="36">
        <v>0</v>
      </c>
      <c r="N20" s="36">
        <v>0</v>
      </c>
      <c r="O20" s="36">
        <v>0</v>
      </c>
      <c r="P20" s="37">
        <v>0</v>
      </c>
      <c r="Q20" s="37">
        <f t="shared" si="2"/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8">
        <v>120775477</v>
      </c>
      <c r="AB20" s="39" t="str">
        <f t="shared" si="0"/>
        <v>A-03-03-01-001Adquisición de la Licencia, soporte y mantenimiento del Software administrador del Sistema Integrado de gestión</v>
      </c>
      <c r="AC20" s="40">
        <f>+VLOOKUP(AB20,'[1]Presupuesto 2019'!CO:CP,2,0)</f>
        <v>120775477</v>
      </c>
      <c r="AD20" s="40">
        <f t="shared" si="3"/>
        <v>0</v>
      </c>
    </row>
    <row r="21" spans="1:31" ht="37.5" customHeight="1" x14ac:dyDescent="0.25">
      <c r="A21" s="33" t="s">
        <v>54</v>
      </c>
      <c r="B21" s="46" t="s">
        <v>55</v>
      </c>
      <c r="C21" s="34" t="s">
        <v>35</v>
      </c>
      <c r="D21" s="35" t="s">
        <v>56</v>
      </c>
      <c r="E21" s="36">
        <v>75705000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f t="shared" si="1"/>
        <v>0</v>
      </c>
      <c r="L21" s="36">
        <v>0</v>
      </c>
      <c r="M21" s="36">
        <v>0</v>
      </c>
      <c r="N21" s="36">
        <v>0</v>
      </c>
      <c r="O21" s="36">
        <v>0</v>
      </c>
      <c r="P21" s="37">
        <v>0</v>
      </c>
      <c r="Q21" s="37">
        <f t="shared" si="2"/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6783909</v>
      </c>
      <c r="X21" s="37">
        <v>0</v>
      </c>
      <c r="Y21" s="37">
        <v>0</v>
      </c>
      <c r="Z21" s="37">
        <v>0</v>
      </c>
      <c r="AA21" s="38">
        <v>82488909</v>
      </c>
      <c r="AB21" s="39" t="str">
        <f t="shared" si="0"/>
        <v>A-03-03-01-001Participación de la ARN en espacios de encuentro (foros, seminarios, conversatorios, etc). (OPERADOR LOGISTICO)</v>
      </c>
      <c r="AC21" s="40">
        <f>+VLOOKUP(AB21,'[1]Presupuesto 2019'!CO:CP,2,0)</f>
        <v>82488909</v>
      </c>
      <c r="AD21" s="40">
        <f t="shared" si="3"/>
        <v>0</v>
      </c>
    </row>
    <row r="22" spans="1:31" ht="20.25" customHeight="1" x14ac:dyDescent="0.25">
      <c r="A22" s="41"/>
      <c r="B22" s="42"/>
      <c r="C22" s="34" t="s">
        <v>57</v>
      </c>
      <c r="D22" s="35" t="s">
        <v>58</v>
      </c>
      <c r="E22" s="36">
        <v>51500000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f t="shared" si="1"/>
        <v>0</v>
      </c>
      <c r="L22" s="36">
        <v>0</v>
      </c>
      <c r="M22" s="36">
        <v>0</v>
      </c>
      <c r="N22" s="36">
        <v>0</v>
      </c>
      <c r="O22" s="36">
        <v>0</v>
      </c>
      <c r="P22" s="37">
        <v>0</v>
      </c>
      <c r="Q22" s="37">
        <f t="shared" si="2"/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30215385</v>
      </c>
      <c r="X22" s="37">
        <v>0</v>
      </c>
      <c r="Y22" s="37">
        <v>0</v>
      </c>
      <c r="Z22" s="37">
        <v>0</v>
      </c>
      <c r="AA22" s="38">
        <v>81715385</v>
      </c>
      <c r="AB22" s="39" t="str">
        <f t="shared" si="0"/>
        <v>C-0211-1000-2-0-0211009-02Espacios de Deliberación (OPERADOR LOGISTICO)</v>
      </c>
      <c r="AC22" s="40">
        <f>+VLOOKUP(AB22,'[1]Presupuesto 2019'!CO:CP,2,0)</f>
        <v>81715385</v>
      </c>
      <c r="AD22" s="40">
        <f t="shared" si="3"/>
        <v>0</v>
      </c>
    </row>
    <row r="23" spans="1:31" ht="48" customHeight="1" x14ac:dyDescent="0.25">
      <c r="A23" s="41"/>
      <c r="B23" s="42"/>
      <c r="C23" s="34" t="s">
        <v>57</v>
      </c>
      <c r="D23" s="35" t="s">
        <v>59</v>
      </c>
      <c r="E23" s="36">
        <v>424529950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f t="shared" si="1"/>
        <v>0</v>
      </c>
      <c r="L23" s="36">
        <v>0</v>
      </c>
      <c r="M23" s="36">
        <v>0</v>
      </c>
      <c r="N23" s="36">
        <v>0</v>
      </c>
      <c r="O23" s="36">
        <v>0</v>
      </c>
      <c r="P23" s="37">
        <v>0</v>
      </c>
      <c r="Q23" s="37">
        <f t="shared" si="2"/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-30215385</v>
      </c>
      <c r="X23" s="37">
        <v>0</v>
      </c>
      <c r="Y23" s="37">
        <v>0</v>
      </c>
      <c r="Z23" s="37">
        <v>0</v>
      </c>
      <c r="AA23" s="38">
        <v>394314565</v>
      </c>
      <c r="AB23" s="39" t="str">
        <f t="shared" si="0"/>
        <v>C-0211-1000-2-0-0211009-02Realizar encuentros con aliados estratégicos para la  promoción de la PRSE  - Realización de Gira de Cooperación Técnica  Sur-Sur  (OPERADOR LOGISTICO)</v>
      </c>
      <c r="AC23" s="40">
        <f>+VLOOKUP(AB23,'[1]Presupuesto 2019'!CO:CP,2,0)</f>
        <v>394314565</v>
      </c>
      <c r="AD23" s="40">
        <f t="shared" si="3"/>
        <v>0</v>
      </c>
    </row>
    <row r="24" spans="1:31" ht="20.25" customHeight="1" x14ac:dyDescent="0.25">
      <c r="A24" s="33" t="s">
        <v>60</v>
      </c>
      <c r="B24" s="48" t="s">
        <v>61</v>
      </c>
      <c r="C24" s="34" t="s">
        <v>44</v>
      </c>
      <c r="D24" s="35" t="s">
        <v>62</v>
      </c>
      <c r="E24" s="36">
        <v>6180000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f t="shared" si="1"/>
        <v>0</v>
      </c>
      <c r="L24" s="36">
        <v>0</v>
      </c>
      <c r="M24" s="36">
        <v>0</v>
      </c>
      <c r="N24" s="36">
        <v>0</v>
      </c>
      <c r="O24" s="36">
        <v>0</v>
      </c>
      <c r="P24" s="37">
        <v>0</v>
      </c>
      <c r="Q24" s="37">
        <f t="shared" si="2"/>
        <v>0</v>
      </c>
      <c r="R24" s="37">
        <v>0</v>
      </c>
      <c r="S24" s="37">
        <v>0</v>
      </c>
      <c r="T24" s="37">
        <v>0</v>
      </c>
      <c r="U24" s="37">
        <v>0</v>
      </c>
      <c r="V24" s="37">
        <v>7444148</v>
      </c>
      <c r="W24" s="37">
        <v>-8025148</v>
      </c>
      <c r="X24" s="37">
        <v>0</v>
      </c>
      <c r="Y24" s="37">
        <v>0</v>
      </c>
      <c r="Z24" s="37">
        <v>0</v>
      </c>
      <c r="AA24" s="38">
        <v>5599000</v>
      </c>
      <c r="AB24" s="39" t="str">
        <f t="shared" si="0"/>
        <v>A-02-02-02-008Suscripción actualización normativa</v>
      </c>
      <c r="AC24" s="40">
        <f>+VLOOKUP(AB24,'[1]Presupuesto 2019'!CO:CP,2,0)</f>
        <v>5599000</v>
      </c>
      <c r="AD24" s="40">
        <f t="shared" si="3"/>
        <v>0</v>
      </c>
    </row>
    <row r="25" spans="1:31" ht="20.25" customHeight="1" x14ac:dyDescent="0.25">
      <c r="A25" s="33"/>
      <c r="B25" s="49"/>
      <c r="C25" s="34" t="s">
        <v>35</v>
      </c>
      <c r="D25" s="35" t="s">
        <v>63</v>
      </c>
      <c r="E25" s="36">
        <v>100000000</v>
      </c>
      <c r="F25" s="36">
        <v>0</v>
      </c>
      <c r="G25" s="36">
        <v>0</v>
      </c>
      <c r="H25" s="36">
        <v>0</v>
      </c>
      <c r="I25" s="36">
        <v>-45255187</v>
      </c>
      <c r="J25" s="36">
        <v>0</v>
      </c>
      <c r="K25" s="36">
        <f t="shared" si="1"/>
        <v>-45255187</v>
      </c>
      <c r="L25" s="36">
        <v>0</v>
      </c>
      <c r="M25" s="36">
        <v>0</v>
      </c>
      <c r="N25" s="36">
        <v>0</v>
      </c>
      <c r="O25" s="36">
        <v>0</v>
      </c>
      <c r="P25" s="37">
        <v>0</v>
      </c>
      <c r="Q25" s="37">
        <f t="shared" si="2"/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-54744813</v>
      </c>
      <c r="Y25" s="37">
        <v>0</v>
      </c>
      <c r="Z25" s="37">
        <v>0</v>
      </c>
      <c r="AA25" s="38">
        <v>0</v>
      </c>
      <c r="AB25" s="39" t="str">
        <f t="shared" si="0"/>
        <v>A-03-03-01-001Contingente Judicial</v>
      </c>
      <c r="AC25" s="40">
        <f>+VLOOKUP(AB25,'[1]Presupuesto 2019'!CO:CP,2,0)</f>
        <v>0</v>
      </c>
      <c r="AD25" s="40">
        <f t="shared" si="3"/>
        <v>0</v>
      </c>
    </row>
    <row r="26" spans="1:31" ht="20.25" customHeight="1" x14ac:dyDescent="0.25">
      <c r="A26" s="33"/>
      <c r="B26" s="49"/>
      <c r="C26" s="34" t="s">
        <v>64</v>
      </c>
      <c r="D26" s="35" t="s">
        <v>65</v>
      </c>
      <c r="E26" s="36">
        <v>0</v>
      </c>
      <c r="F26" s="36">
        <v>0</v>
      </c>
      <c r="G26" s="36">
        <v>0</v>
      </c>
      <c r="H26" s="36">
        <v>0</v>
      </c>
      <c r="I26" s="36">
        <v>45255187</v>
      </c>
      <c r="J26" s="36">
        <v>0</v>
      </c>
      <c r="K26" s="36">
        <f t="shared" si="1"/>
        <v>45255187</v>
      </c>
      <c r="L26" s="36">
        <v>0</v>
      </c>
      <c r="M26" s="36">
        <v>0</v>
      </c>
      <c r="N26" s="36">
        <v>0</v>
      </c>
      <c r="O26" s="36">
        <v>0</v>
      </c>
      <c r="P26" s="37">
        <v>0</v>
      </c>
      <c r="Q26" s="37">
        <f t="shared" si="2"/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8">
        <v>45255187</v>
      </c>
      <c r="AB26" s="39" t="str">
        <f t="shared" si="0"/>
        <v>A-03-10-01-002Conciliaciones</v>
      </c>
      <c r="AC26" s="40">
        <f>+VLOOKUP(AB26,'[1]Presupuesto 2019'!CO:CP,2,0)</f>
        <v>45255187</v>
      </c>
      <c r="AD26" s="40">
        <f t="shared" si="3"/>
        <v>0</v>
      </c>
    </row>
    <row r="27" spans="1:31" x14ac:dyDescent="0.25">
      <c r="A27" s="33" t="s">
        <v>66</v>
      </c>
      <c r="B27" s="50"/>
      <c r="C27" s="51"/>
      <c r="D27" s="51"/>
      <c r="E27" s="52"/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4"/>
      <c r="Q27" s="55"/>
      <c r="R27" s="56"/>
      <c r="S27" s="57"/>
      <c r="T27" s="57"/>
      <c r="U27" s="57"/>
      <c r="V27" s="57"/>
      <c r="W27" s="57"/>
      <c r="X27" s="57"/>
      <c r="Y27" s="57"/>
      <c r="Z27" s="57"/>
      <c r="AA27" s="58"/>
      <c r="AB27" s="59"/>
      <c r="AC27" s="40"/>
    </row>
    <row r="28" spans="1:31" ht="82.5" customHeight="1" x14ac:dyDescent="0.25">
      <c r="A28" s="60"/>
      <c r="B28" s="49"/>
      <c r="C28" s="43" t="s">
        <v>35</v>
      </c>
      <c r="D28" s="61" t="s">
        <v>67</v>
      </c>
      <c r="E28" s="36">
        <v>15057014074</v>
      </c>
      <c r="F28" s="36">
        <v>-1300000000</v>
      </c>
      <c r="G28" s="36">
        <v>-12655802074</v>
      </c>
      <c r="H28" s="36">
        <v>0</v>
      </c>
      <c r="I28" s="36">
        <v>0</v>
      </c>
      <c r="J28" s="36">
        <v>0</v>
      </c>
      <c r="K28" s="36">
        <f t="shared" si="1"/>
        <v>0</v>
      </c>
      <c r="L28" s="36">
        <v>12655802074</v>
      </c>
      <c r="M28" s="36">
        <v>0</v>
      </c>
      <c r="N28" s="36">
        <v>296300000</v>
      </c>
      <c r="O28" s="36">
        <v>0</v>
      </c>
      <c r="P28" s="62">
        <v>0</v>
      </c>
      <c r="Q28" s="62">
        <f t="shared" si="2"/>
        <v>296300000</v>
      </c>
      <c r="R28" s="62">
        <v>0</v>
      </c>
      <c r="S28" s="62">
        <v>0</v>
      </c>
      <c r="T28" s="62">
        <v>0</v>
      </c>
      <c r="U28" s="62">
        <v>0</v>
      </c>
      <c r="V28" s="62">
        <v>-1000000000</v>
      </c>
      <c r="W28" s="62">
        <v>0</v>
      </c>
      <c r="X28" s="62">
        <v>0</v>
      </c>
      <c r="Y28" s="62">
        <v>0</v>
      </c>
      <c r="Z28" s="62">
        <v>0</v>
      </c>
      <c r="AA28" s="63">
        <v>13053314074</v>
      </c>
      <c r="AB28" s="39" t="str">
        <f t="shared" ref="AB28:AB49" si="4">+C28&amp;D28</f>
        <v>A-03-03-01-001Acceso a los Beneficios de Inserción Económica : 
1. Estimulo Economico para planes de Negocios
2. Estimulo Economico a la empleabilidad 
3. Estimulo Economico para la Educacion Superior en el Nivel profesional.</v>
      </c>
      <c r="AC28" s="40">
        <f>+VLOOKUP(AB28,'[1]Presupuesto 2019'!CO:CP,2,0)</f>
        <v>13053314074</v>
      </c>
      <c r="AD28" s="40">
        <f t="shared" si="3"/>
        <v>0</v>
      </c>
      <c r="AE28" s="64"/>
    </row>
    <row r="29" spans="1:31" ht="20.25" customHeight="1" x14ac:dyDescent="0.25">
      <c r="A29" s="65"/>
      <c r="B29" s="42"/>
      <c r="C29" s="43" t="s">
        <v>35</v>
      </c>
      <c r="D29" s="61" t="s">
        <v>68</v>
      </c>
      <c r="E29" s="36">
        <v>476500000</v>
      </c>
      <c r="F29" s="36">
        <v>0</v>
      </c>
      <c r="G29" s="36">
        <v>0</v>
      </c>
      <c r="H29" s="36">
        <v>0</v>
      </c>
      <c r="I29" s="36">
        <v>0</v>
      </c>
      <c r="J29" s="36">
        <v>-21659152</v>
      </c>
      <c r="K29" s="36">
        <f t="shared" si="1"/>
        <v>-21659152</v>
      </c>
      <c r="L29" s="36">
        <v>0</v>
      </c>
      <c r="M29" s="36">
        <v>0</v>
      </c>
      <c r="N29" s="36">
        <v>0</v>
      </c>
      <c r="O29" s="36">
        <v>0</v>
      </c>
      <c r="P29" s="37">
        <v>0</v>
      </c>
      <c r="Q29" s="37">
        <f t="shared" si="2"/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8">
        <v>454840848</v>
      </c>
      <c r="AB29" s="39" t="str">
        <f t="shared" si="4"/>
        <v>A-03-03-01-001Convenio Unidad Nacional de Protección</v>
      </c>
      <c r="AC29" s="40">
        <f>+VLOOKUP(AB29,'[1]Presupuesto 2019'!CO:CP,2,0)</f>
        <v>454840848</v>
      </c>
      <c r="AD29" s="40">
        <f t="shared" si="3"/>
        <v>0</v>
      </c>
      <c r="AE29" s="64"/>
    </row>
    <row r="30" spans="1:31" ht="33" customHeight="1" x14ac:dyDescent="0.25">
      <c r="A30" s="65"/>
      <c r="B30" s="42"/>
      <c r="C30" s="43" t="s">
        <v>35</v>
      </c>
      <c r="D30" s="61" t="s">
        <v>69</v>
      </c>
      <c r="E30" s="36">
        <v>0</v>
      </c>
      <c r="F30" s="36">
        <v>0</v>
      </c>
      <c r="G30" s="36">
        <v>946754700</v>
      </c>
      <c r="H30" s="36">
        <v>0</v>
      </c>
      <c r="I30" s="36">
        <v>0</v>
      </c>
      <c r="J30" s="36">
        <v>0</v>
      </c>
      <c r="K30" s="36">
        <f t="shared" si="1"/>
        <v>0</v>
      </c>
      <c r="L30" s="36">
        <v>0</v>
      </c>
      <c r="M30" s="36">
        <v>600000000</v>
      </c>
      <c r="N30" s="36">
        <v>0</v>
      </c>
      <c r="O30" s="36">
        <v>0</v>
      </c>
      <c r="P30" s="37">
        <v>0</v>
      </c>
      <c r="Q30" s="37">
        <f t="shared" si="2"/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-311635490</v>
      </c>
      <c r="X30" s="37">
        <v>0</v>
      </c>
      <c r="Y30" s="37">
        <v>0</v>
      </c>
      <c r="Z30" s="37">
        <v>-39887209</v>
      </c>
      <c r="AA30" s="38">
        <v>1195232001</v>
      </c>
      <c r="AB30" s="39" t="str">
        <f t="shared" si="4"/>
        <v>A-03-03-01-001Costos CNR y CTR (Acuerdo Final 3.2.2.3) Reincorporación Institucional (Misional)</v>
      </c>
      <c r="AC30" s="40">
        <f>+VLOOKUP(AB30,'[1]Presupuesto 2019'!CO:CP,2,0)</f>
        <v>1195232001</v>
      </c>
      <c r="AD30" s="40">
        <f t="shared" si="3"/>
        <v>0</v>
      </c>
      <c r="AE30" s="64"/>
    </row>
    <row r="31" spans="1:31" ht="33.75" customHeight="1" x14ac:dyDescent="0.25">
      <c r="A31" s="65"/>
      <c r="B31" s="42"/>
      <c r="C31" s="43" t="s">
        <v>35</v>
      </c>
      <c r="D31" s="61" t="s">
        <v>70</v>
      </c>
      <c r="E31" s="36">
        <v>0</v>
      </c>
      <c r="F31" s="36">
        <v>0</v>
      </c>
      <c r="G31" s="36">
        <v>20211095936</v>
      </c>
      <c r="H31" s="36">
        <v>0</v>
      </c>
      <c r="I31" s="36">
        <v>0</v>
      </c>
      <c r="J31" s="36">
        <v>0</v>
      </c>
      <c r="K31" s="36">
        <f t="shared" si="1"/>
        <v>0</v>
      </c>
      <c r="L31" s="36">
        <v>0</v>
      </c>
      <c r="M31" s="36">
        <v>10927955559</v>
      </c>
      <c r="N31" s="36">
        <v>0</v>
      </c>
      <c r="O31" s="66">
        <v>1131244359</v>
      </c>
      <c r="P31" s="66">
        <v>0</v>
      </c>
      <c r="Q31" s="66">
        <f t="shared" si="2"/>
        <v>1131244359</v>
      </c>
      <c r="R31" s="66">
        <v>0</v>
      </c>
      <c r="S31" s="66">
        <v>-1574244359</v>
      </c>
      <c r="T31" s="66">
        <v>0</v>
      </c>
      <c r="U31" s="37">
        <v>-1574244359</v>
      </c>
      <c r="V31" s="66">
        <v>2829483688</v>
      </c>
      <c r="W31" s="66">
        <v>311635490</v>
      </c>
      <c r="X31" s="66">
        <v>0</v>
      </c>
      <c r="Y31" s="66">
        <v>0</v>
      </c>
      <c r="Z31" s="66">
        <v>-448739565</v>
      </c>
      <c r="AA31" s="38">
        <v>33388431108</v>
      </c>
      <c r="AB31" s="39" t="str">
        <f t="shared" si="4"/>
        <v>A-03-03-01-001Costos Programa de Reincorporación Económica y social (Misional)</v>
      </c>
      <c r="AC31" s="40">
        <f>+VLOOKUP(AB31,'[1]Presupuesto 2019'!CO:CP,2,0)</f>
        <v>33388431108</v>
      </c>
      <c r="AD31" s="40">
        <f t="shared" si="3"/>
        <v>0</v>
      </c>
      <c r="AE31" s="64"/>
    </row>
    <row r="32" spans="1:31" ht="33.75" customHeight="1" x14ac:dyDescent="0.25">
      <c r="A32" s="65"/>
      <c r="B32" s="42"/>
      <c r="C32" s="43" t="s">
        <v>35</v>
      </c>
      <c r="D32" s="61" t="s">
        <v>71</v>
      </c>
      <c r="E32" s="36">
        <v>463500000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f t="shared" si="1"/>
        <v>0</v>
      </c>
      <c r="L32" s="36">
        <v>0</v>
      </c>
      <c r="M32" s="36">
        <v>0</v>
      </c>
      <c r="N32" s="36">
        <v>0</v>
      </c>
      <c r="O32" s="36">
        <v>0</v>
      </c>
      <c r="P32" s="37">
        <v>0</v>
      </c>
      <c r="Q32" s="37">
        <f t="shared" si="2"/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-2517293</v>
      </c>
      <c r="X32" s="37">
        <v>0</v>
      </c>
      <c r="Y32" s="37">
        <v>0</v>
      </c>
      <c r="Z32" s="37">
        <v>0</v>
      </c>
      <c r="AA32" s="38">
        <v>460982707</v>
      </c>
      <c r="AB32" s="39" t="str">
        <f t="shared" si="4"/>
        <v>A-03-03-01-001Desarrollo de modelos educativos flexibles para jóvenes y adultos</v>
      </c>
      <c r="AC32" s="40">
        <f>+VLOOKUP(AB32,'[1]Presupuesto 2019'!CO:CP,2,0)</f>
        <v>460982707</v>
      </c>
      <c r="AD32" s="40">
        <f t="shared" si="3"/>
        <v>0</v>
      </c>
      <c r="AE32" s="64"/>
    </row>
    <row r="33" spans="1:31" ht="37.5" customHeight="1" x14ac:dyDescent="0.25">
      <c r="A33" s="65"/>
      <c r="B33" s="42"/>
      <c r="C33" s="43" t="s">
        <v>35</v>
      </c>
      <c r="D33" s="61" t="s">
        <v>72</v>
      </c>
      <c r="E33" s="36">
        <v>12000000000</v>
      </c>
      <c r="F33" s="36">
        <v>0</v>
      </c>
      <c r="G33" s="36">
        <v>-6000000000</v>
      </c>
      <c r="H33" s="36">
        <v>0</v>
      </c>
      <c r="I33" s="36">
        <v>0</v>
      </c>
      <c r="J33" s="36">
        <v>0</v>
      </c>
      <c r="K33" s="36">
        <f t="shared" si="1"/>
        <v>0</v>
      </c>
      <c r="L33" s="36">
        <v>6000000000</v>
      </c>
      <c r="M33" s="36">
        <v>0</v>
      </c>
      <c r="N33" s="36">
        <v>0</v>
      </c>
      <c r="O33" s="36">
        <v>0</v>
      </c>
      <c r="P33" s="37">
        <v>0</v>
      </c>
      <c r="Q33" s="37">
        <f t="shared" si="2"/>
        <v>0</v>
      </c>
      <c r="R33" s="37">
        <v>0</v>
      </c>
      <c r="S33" s="37">
        <v>0</v>
      </c>
      <c r="T33" s="37">
        <v>0</v>
      </c>
      <c r="U33" s="37">
        <v>0</v>
      </c>
      <c r="V33" s="37">
        <v>-1500000000</v>
      </c>
      <c r="W33" s="37">
        <v>0</v>
      </c>
      <c r="X33" s="37">
        <v>0</v>
      </c>
      <c r="Y33" s="37">
        <v>50872000</v>
      </c>
      <c r="Z33" s="37">
        <v>0</v>
      </c>
      <c r="AA33" s="38">
        <v>10550872000</v>
      </c>
      <c r="AB33" s="39" t="str">
        <f t="shared" si="4"/>
        <v xml:space="preserve">A-03-03-01-001Desembolso a PPR por asistencia a los beneficios de acompañamiento psicosocial, educación y FpT. </v>
      </c>
      <c r="AC33" s="40">
        <f>+VLOOKUP(AB33,'[1]Presupuesto 2019'!CO:CP,2,0)</f>
        <v>10550872000</v>
      </c>
      <c r="AD33" s="40">
        <f t="shared" si="3"/>
        <v>0</v>
      </c>
      <c r="AE33" s="64"/>
    </row>
    <row r="34" spans="1:31" ht="39.75" customHeight="1" x14ac:dyDescent="0.25">
      <c r="A34" s="65"/>
      <c r="B34" s="42"/>
      <c r="C34" s="43" t="s">
        <v>35</v>
      </c>
      <c r="D34" s="61" t="s">
        <v>73</v>
      </c>
      <c r="E34" s="36">
        <v>400000000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f t="shared" si="1"/>
        <v>0</v>
      </c>
      <c r="L34" s="36">
        <v>0</v>
      </c>
      <c r="M34" s="36">
        <v>0</v>
      </c>
      <c r="N34" s="36">
        <v>0</v>
      </c>
      <c r="O34" s="36">
        <v>0</v>
      </c>
      <c r="P34" s="37">
        <v>0</v>
      </c>
      <c r="Q34" s="37">
        <f t="shared" si="2"/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51750000</v>
      </c>
      <c r="X34" s="37">
        <v>0</v>
      </c>
      <c r="Y34" s="37">
        <v>-50872000</v>
      </c>
      <c r="Z34" s="37">
        <v>0</v>
      </c>
      <c r="AA34" s="38">
        <v>400878000</v>
      </c>
      <c r="AB34" s="39" t="str">
        <f t="shared" si="4"/>
        <v xml:space="preserve">A-03-03-01-001Desembolso para traslado de PPR con riesgo extraordinario. El valor de cada desembolso es 2,5 SMLV </v>
      </c>
      <c r="AC34" s="40">
        <f>+VLOOKUP(AB34,'[1]Presupuesto 2019'!CO:CP,2,0)</f>
        <v>400878000</v>
      </c>
      <c r="AD34" s="40">
        <f t="shared" si="3"/>
        <v>0</v>
      </c>
      <c r="AE34" s="64"/>
    </row>
    <row r="35" spans="1:31" ht="36" customHeight="1" x14ac:dyDescent="0.25">
      <c r="A35" s="65"/>
      <c r="B35" s="42"/>
      <c r="C35" s="43" t="s">
        <v>35</v>
      </c>
      <c r="D35" s="61" t="s">
        <v>74</v>
      </c>
      <c r="E35" s="36">
        <v>0</v>
      </c>
      <c r="F35" s="36">
        <v>400000000</v>
      </c>
      <c r="G35" s="36">
        <v>-400000000</v>
      </c>
      <c r="H35" s="36">
        <v>0</v>
      </c>
      <c r="I35" s="36">
        <v>0</v>
      </c>
      <c r="J35" s="36">
        <v>0</v>
      </c>
      <c r="K35" s="36">
        <f t="shared" si="1"/>
        <v>0</v>
      </c>
      <c r="L35" s="36">
        <v>400000000</v>
      </c>
      <c r="M35" s="36">
        <v>0</v>
      </c>
      <c r="N35" s="36">
        <v>0</v>
      </c>
      <c r="O35" s="36">
        <v>0</v>
      </c>
      <c r="P35" s="37">
        <v>0</v>
      </c>
      <c r="Q35" s="37">
        <f t="shared" si="2"/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8">
        <v>400000000</v>
      </c>
      <c r="AB35" s="39" t="str">
        <f t="shared" si="4"/>
        <v>A-03-03-01-001Diseño e implementación de la estrategia de cuidado al cuidador</v>
      </c>
      <c r="AC35" s="40">
        <f>+VLOOKUP(AB35,'[1]Presupuesto 2019'!CO:CP,2,0)</f>
        <v>400000000</v>
      </c>
      <c r="AD35" s="40">
        <f t="shared" si="3"/>
        <v>0</v>
      </c>
      <c r="AE35" s="64"/>
    </row>
    <row r="36" spans="1:31" ht="21" customHeight="1" x14ac:dyDescent="0.25">
      <c r="A36" s="65"/>
      <c r="B36" s="42"/>
      <c r="C36" s="43" t="s">
        <v>35</v>
      </c>
      <c r="D36" s="61" t="s">
        <v>75</v>
      </c>
      <c r="E36" s="36">
        <v>0</v>
      </c>
      <c r="F36" s="36">
        <v>300000000</v>
      </c>
      <c r="G36" s="36">
        <v>-300000000</v>
      </c>
      <c r="H36" s="36">
        <v>0</v>
      </c>
      <c r="I36" s="36">
        <v>0</v>
      </c>
      <c r="J36" s="36">
        <v>0</v>
      </c>
      <c r="K36" s="36">
        <f t="shared" si="1"/>
        <v>0</v>
      </c>
      <c r="L36" s="36">
        <v>300000000</v>
      </c>
      <c r="M36" s="36">
        <v>0</v>
      </c>
      <c r="N36" s="36">
        <v>0</v>
      </c>
      <c r="O36" s="66">
        <v>31807103</v>
      </c>
      <c r="P36" s="66">
        <v>0</v>
      </c>
      <c r="Q36" s="66">
        <f t="shared" si="2"/>
        <v>31807103</v>
      </c>
      <c r="R36" s="66">
        <v>0</v>
      </c>
      <c r="S36" s="66">
        <v>0</v>
      </c>
      <c r="T36" s="66">
        <v>0</v>
      </c>
      <c r="U36" s="37">
        <v>0</v>
      </c>
      <c r="V36" s="66">
        <v>0</v>
      </c>
      <c r="W36" s="66">
        <v>-16592103</v>
      </c>
      <c r="X36" s="66">
        <v>0</v>
      </c>
      <c r="Y36" s="66">
        <v>0</v>
      </c>
      <c r="Z36" s="66">
        <v>0</v>
      </c>
      <c r="AA36" s="38">
        <v>315215000</v>
      </c>
      <c r="AB36" s="39" t="str">
        <f t="shared" si="4"/>
        <v xml:space="preserve">A-03-03-01-001Evaluación de procesos misionales de la Entidad. </v>
      </c>
      <c r="AC36" s="40">
        <f>+VLOOKUP(AB36,'[1]Presupuesto 2019'!CO:CP,2,0)</f>
        <v>315215000</v>
      </c>
      <c r="AD36" s="40">
        <f t="shared" si="3"/>
        <v>0</v>
      </c>
      <c r="AE36" s="64"/>
    </row>
    <row r="37" spans="1:31" ht="47.25" customHeight="1" x14ac:dyDescent="0.25">
      <c r="A37" s="65"/>
      <c r="B37" s="42"/>
      <c r="C37" s="43" t="s">
        <v>35</v>
      </c>
      <c r="D37" s="61" t="s">
        <v>76</v>
      </c>
      <c r="E37" s="36">
        <v>23765824150</v>
      </c>
      <c r="F37" s="36">
        <v>0</v>
      </c>
      <c r="G37" s="36">
        <v>-4237746200</v>
      </c>
      <c r="H37" s="36">
        <v>0</v>
      </c>
      <c r="I37" s="36">
        <v>0</v>
      </c>
      <c r="J37" s="36">
        <v>21659152</v>
      </c>
      <c r="K37" s="36">
        <f t="shared" si="1"/>
        <v>21659152</v>
      </c>
      <c r="L37" s="36">
        <v>4237746200</v>
      </c>
      <c r="M37" s="36">
        <v>0</v>
      </c>
      <c r="N37" s="36">
        <v>0</v>
      </c>
      <c r="O37" s="66">
        <v>-196392167</v>
      </c>
      <c r="P37" s="66">
        <v>0</v>
      </c>
      <c r="Q37" s="66">
        <f t="shared" si="2"/>
        <v>-196392167</v>
      </c>
      <c r="R37" s="66">
        <v>0</v>
      </c>
      <c r="S37" s="66">
        <v>0</v>
      </c>
      <c r="T37" s="66">
        <v>0</v>
      </c>
      <c r="U37" s="37">
        <v>0</v>
      </c>
      <c r="V37" s="66">
        <v>-2399553041</v>
      </c>
      <c r="W37" s="66">
        <v>-51750000</v>
      </c>
      <c r="X37" s="66">
        <v>0</v>
      </c>
      <c r="Y37" s="66">
        <v>-7831842</v>
      </c>
      <c r="Z37" s="66">
        <v>-264454875</v>
      </c>
      <c r="AA37" s="38">
        <v>20867501377</v>
      </c>
      <c r="AB37" s="39" t="str">
        <f t="shared" si="4"/>
        <v xml:space="preserve">A-03-03-01-001Honorarios. Implementación de la estrategia de superación de vulnerabilidad a través de los equipos de trabajo de los grupos territoriales ARN a nivel nacional. </v>
      </c>
      <c r="AC37" s="40">
        <f>+VLOOKUP(AB37,'[1]Presupuesto 2019'!CO:CP,2,0)</f>
        <v>20867501377</v>
      </c>
      <c r="AD37" s="40">
        <f t="shared" si="3"/>
        <v>0</v>
      </c>
      <c r="AE37" s="64"/>
    </row>
    <row r="38" spans="1:31" ht="20.25" customHeight="1" x14ac:dyDescent="0.25">
      <c r="A38" s="65"/>
      <c r="B38" s="42"/>
      <c r="C38" s="43" t="s">
        <v>35</v>
      </c>
      <c r="D38" s="61" t="s">
        <v>77</v>
      </c>
      <c r="E38" s="36">
        <v>1064876813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f t="shared" si="1"/>
        <v>0</v>
      </c>
      <c r="L38" s="36">
        <v>0</v>
      </c>
      <c r="M38" s="36">
        <v>0</v>
      </c>
      <c r="N38" s="36">
        <v>0</v>
      </c>
      <c r="O38" s="66">
        <v>-118565604</v>
      </c>
      <c r="P38" s="66">
        <v>0</v>
      </c>
      <c r="Q38" s="66">
        <f t="shared" si="2"/>
        <v>-118565604</v>
      </c>
      <c r="R38" s="66">
        <v>0</v>
      </c>
      <c r="S38" s="66">
        <v>0</v>
      </c>
      <c r="T38" s="66">
        <v>0</v>
      </c>
      <c r="U38" s="37">
        <v>0</v>
      </c>
      <c r="V38" s="66">
        <v>0</v>
      </c>
      <c r="W38" s="66">
        <v>-17392069</v>
      </c>
      <c r="X38" s="66">
        <v>0</v>
      </c>
      <c r="Y38" s="66">
        <v>0</v>
      </c>
      <c r="Z38" s="66">
        <v>0</v>
      </c>
      <c r="AA38" s="38">
        <v>928919140</v>
      </c>
      <c r="AB38" s="39" t="str">
        <f t="shared" si="4"/>
        <v>A-03-03-01-001Procesos comunitarios para la reconciliación</v>
      </c>
      <c r="AC38" s="40">
        <f>+VLOOKUP(AB38,'[1]Presupuesto 2019'!CO:CP,2,0)</f>
        <v>928919140</v>
      </c>
      <c r="AD38" s="40">
        <f t="shared" si="3"/>
        <v>0</v>
      </c>
      <c r="AE38" s="64"/>
    </row>
    <row r="39" spans="1:31" ht="34.5" customHeight="1" thickBot="1" x14ac:dyDescent="0.3">
      <c r="A39" s="67"/>
      <c r="B39" s="42"/>
      <c r="C39" s="68" t="s">
        <v>35</v>
      </c>
      <c r="D39" s="69" t="s">
        <v>78</v>
      </c>
      <c r="E39" s="62">
        <v>834300000</v>
      </c>
      <c r="F39" s="36">
        <v>0</v>
      </c>
      <c r="G39" s="36">
        <v>-834300000</v>
      </c>
      <c r="H39" s="36">
        <v>0</v>
      </c>
      <c r="I39" s="36">
        <v>0</v>
      </c>
      <c r="J39" s="36">
        <v>0</v>
      </c>
      <c r="K39" s="70">
        <f t="shared" si="1"/>
        <v>0</v>
      </c>
      <c r="L39" s="62">
        <v>834300000</v>
      </c>
      <c r="M39" s="36">
        <v>0</v>
      </c>
      <c r="N39" s="62">
        <v>-834300000</v>
      </c>
      <c r="O39" s="36">
        <v>0</v>
      </c>
      <c r="P39" s="37">
        <v>0</v>
      </c>
      <c r="Q39" s="37">
        <f t="shared" si="2"/>
        <v>-834300000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8">
        <v>0</v>
      </c>
      <c r="AB39" s="39" t="str">
        <f t="shared" si="4"/>
        <v>A-03-03-01-001Promoción de  mecanismos de formación y fortalecimiento para la Reintegración Económica</v>
      </c>
      <c r="AC39" s="40">
        <f>+VLOOKUP(AB39,'[1]Presupuesto 2019'!CO:CP,2,0)</f>
        <v>0</v>
      </c>
      <c r="AD39" s="40">
        <f t="shared" si="3"/>
        <v>0</v>
      </c>
      <c r="AE39" s="64"/>
    </row>
    <row r="40" spans="1:31" ht="34.5" customHeight="1" x14ac:dyDescent="0.25">
      <c r="A40" s="71"/>
      <c r="B40" s="42"/>
      <c r="C40" s="72" t="s">
        <v>35</v>
      </c>
      <c r="D40" s="73" t="s">
        <v>79</v>
      </c>
      <c r="E40" s="74">
        <v>175667487</v>
      </c>
      <c r="F40" s="36">
        <v>0</v>
      </c>
      <c r="G40" s="36">
        <v>-175667487</v>
      </c>
      <c r="H40" s="36">
        <v>0</v>
      </c>
      <c r="I40" s="36">
        <v>0</v>
      </c>
      <c r="J40" s="36">
        <v>0</v>
      </c>
      <c r="K40" s="74">
        <f t="shared" si="1"/>
        <v>0</v>
      </c>
      <c r="L40" s="74">
        <v>175667487</v>
      </c>
      <c r="M40" s="36">
        <v>0</v>
      </c>
      <c r="N40" s="36">
        <v>0</v>
      </c>
      <c r="O40" s="36">
        <v>0</v>
      </c>
      <c r="P40" s="37">
        <v>0</v>
      </c>
      <c r="Q40" s="37">
        <f t="shared" si="2"/>
        <v>0</v>
      </c>
      <c r="R40" s="37">
        <v>0</v>
      </c>
      <c r="S40" s="37">
        <v>0</v>
      </c>
      <c r="T40" s="37">
        <v>0</v>
      </c>
      <c r="U40" s="37">
        <v>0</v>
      </c>
      <c r="V40" s="37">
        <v>10099473</v>
      </c>
      <c r="W40" s="37">
        <v>0</v>
      </c>
      <c r="X40" s="37">
        <v>0</v>
      </c>
      <c r="Y40" s="37">
        <v>0</v>
      </c>
      <c r="Z40" s="37">
        <v>-185766960</v>
      </c>
      <c r="AA40" s="38">
        <v>0</v>
      </c>
      <c r="AB40" s="39" t="str">
        <f t="shared" si="4"/>
        <v>A-03-03-01-001Seguro de Vida para personas acreditadas como desmovilizados por las autoridades competentes</v>
      </c>
      <c r="AC40" s="40">
        <f>+VLOOKUP(AB40,'[1]Presupuesto 2019'!CO:CP,2,0)</f>
        <v>0</v>
      </c>
      <c r="AD40" s="40">
        <f t="shared" si="3"/>
        <v>0</v>
      </c>
      <c r="AE40" s="64"/>
    </row>
    <row r="41" spans="1:31" ht="88.5" customHeight="1" x14ac:dyDescent="0.25">
      <c r="A41" s="71"/>
      <c r="B41" s="47"/>
      <c r="C41" s="72" t="s">
        <v>35</v>
      </c>
      <c r="D41" s="73" t="s">
        <v>80</v>
      </c>
      <c r="E41" s="74">
        <v>847729786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f t="shared" si="1"/>
        <v>0</v>
      </c>
      <c r="L41" s="36">
        <v>0</v>
      </c>
      <c r="M41" s="36">
        <v>0</v>
      </c>
      <c r="N41" s="36">
        <v>0</v>
      </c>
      <c r="O41" s="36">
        <v>0</v>
      </c>
      <c r="P41" s="37">
        <v>0</v>
      </c>
      <c r="Q41" s="37">
        <f t="shared" si="2"/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101000000</v>
      </c>
      <c r="X41" s="37">
        <v>0</v>
      </c>
      <c r="Y41" s="37">
        <v>0</v>
      </c>
      <c r="Z41" s="37">
        <v>0</v>
      </c>
      <c r="AA41" s="38">
        <v>948729786</v>
      </c>
      <c r="AB41" s="39" t="str">
        <f t="shared" si="4"/>
        <v>A-03-03-01-001Apoyo en la consecución de elementos de apoyo logistico para la realización de eventos de gestión interna y externa de las regiones y de la DPR en cumplimiento de los objetivos misionales de la ARN, para posicionar la PNRSE (OPERADOR LOGISTICO)</v>
      </c>
      <c r="AC41" s="40">
        <v>948729786</v>
      </c>
      <c r="AD41" s="40">
        <f t="shared" si="3"/>
        <v>0</v>
      </c>
      <c r="AE41" s="64"/>
    </row>
    <row r="42" spans="1:31" ht="39" customHeight="1" x14ac:dyDescent="0.25">
      <c r="A42" s="65"/>
      <c r="B42" s="42"/>
      <c r="C42" s="75" t="s">
        <v>35</v>
      </c>
      <c r="D42" s="76" t="s">
        <v>81</v>
      </c>
      <c r="E42" s="77">
        <v>2000000000</v>
      </c>
      <c r="F42" s="36">
        <v>0</v>
      </c>
      <c r="G42" s="36">
        <v>-1000000000</v>
      </c>
      <c r="H42" s="36">
        <v>0</v>
      </c>
      <c r="I42" s="36">
        <v>0</v>
      </c>
      <c r="J42" s="36">
        <v>0</v>
      </c>
      <c r="K42" s="78">
        <f t="shared" si="1"/>
        <v>0</v>
      </c>
      <c r="L42" s="77">
        <v>1000000000</v>
      </c>
      <c r="M42" s="36">
        <v>0</v>
      </c>
      <c r="N42" s="36">
        <v>0</v>
      </c>
      <c r="O42" s="66">
        <v>283150668</v>
      </c>
      <c r="P42" s="66">
        <v>0</v>
      </c>
      <c r="Q42" s="66">
        <f t="shared" si="2"/>
        <v>283150668</v>
      </c>
      <c r="R42" s="66">
        <v>0</v>
      </c>
      <c r="S42" s="66">
        <v>0</v>
      </c>
      <c r="T42" s="66">
        <v>0</v>
      </c>
      <c r="U42" s="37">
        <v>0</v>
      </c>
      <c r="V42" s="66">
        <v>0</v>
      </c>
      <c r="W42" s="66">
        <v>-55091502</v>
      </c>
      <c r="X42" s="66">
        <v>0</v>
      </c>
      <c r="Y42" s="66">
        <v>0</v>
      </c>
      <c r="Z42" s="66">
        <v>0</v>
      </c>
      <c r="AA42" s="38">
        <v>2228059166</v>
      </c>
      <c r="AB42" s="39" t="str">
        <f t="shared" si="4"/>
        <v>A-03-03-01-001Fortalecimiento de entornos protectores de NNAJ para la prevención del reclutamiento</v>
      </c>
      <c r="AC42" s="40">
        <f>+VLOOKUP(AB42,'[1]Presupuesto 2019'!CO:CP,2,0)</f>
        <v>2228059166</v>
      </c>
      <c r="AD42" s="40">
        <f t="shared" si="3"/>
        <v>0</v>
      </c>
      <c r="AE42" s="64"/>
    </row>
    <row r="43" spans="1:31" ht="33.75" customHeight="1" x14ac:dyDescent="0.25">
      <c r="A43" s="65"/>
      <c r="B43" s="42"/>
      <c r="C43" s="79" t="s">
        <v>35</v>
      </c>
      <c r="D43" s="80" t="s">
        <v>82</v>
      </c>
      <c r="E43" s="36">
        <v>0</v>
      </c>
      <c r="F43" s="37">
        <v>600000000</v>
      </c>
      <c r="G43" s="36">
        <v>0</v>
      </c>
      <c r="H43" s="36">
        <v>0</v>
      </c>
      <c r="I43" s="36">
        <v>0</v>
      </c>
      <c r="J43" s="36">
        <v>0</v>
      </c>
      <c r="K43" s="36">
        <f t="shared" si="1"/>
        <v>0</v>
      </c>
      <c r="L43" s="36">
        <v>0</v>
      </c>
      <c r="M43" s="36">
        <v>0</v>
      </c>
      <c r="N43" s="37">
        <v>338000000</v>
      </c>
      <c r="O43" s="36">
        <v>0</v>
      </c>
      <c r="P43" s="37">
        <v>0</v>
      </c>
      <c r="Q43" s="37">
        <f t="shared" si="2"/>
        <v>338000000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-9407033</v>
      </c>
      <c r="X43" s="37">
        <v>-37326493</v>
      </c>
      <c r="Y43" s="37">
        <v>0</v>
      </c>
      <c r="Z43" s="37">
        <v>0</v>
      </c>
      <c r="AA43" s="38">
        <v>891266474</v>
      </c>
      <c r="AB43" s="39" t="str">
        <f t="shared" si="4"/>
        <v>A-03-03-01-001Implementación del Modelo Educativo de Formación para la Reintegración MEFR</v>
      </c>
      <c r="AC43" s="40">
        <f>+VLOOKUP(AB43,'[1]Presupuesto 2019'!CO:CP,2,0)</f>
        <v>891266474</v>
      </c>
      <c r="AD43" s="40">
        <f t="shared" si="3"/>
        <v>0</v>
      </c>
      <c r="AE43" s="64"/>
    </row>
    <row r="44" spans="1:31" ht="20.25" customHeight="1" x14ac:dyDescent="0.25">
      <c r="A44" s="65"/>
      <c r="B44" s="42"/>
      <c r="C44" s="79" t="s">
        <v>35</v>
      </c>
      <c r="D44" s="81" t="s">
        <v>83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f t="shared" si="1"/>
        <v>0</v>
      </c>
      <c r="L44" s="36">
        <v>0</v>
      </c>
      <c r="M44" s="36">
        <v>0</v>
      </c>
      <c r="N44" s="37">
        <v>200000000</v>
      </c>
      <c r="O44" s="36">
        <v>0</v>
      </c>
      <c r="P44" s="37">
        <v>0</v>
      </c>
      <c r="Q44" s="37">
        <f t="shared" si="2"/>
        <v>200000000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-16529420</v>
      </c>
      <c r="Y44" s="37">
        <v>0</v>
      </c>
      <c r="Z44" s="37">
        <v>0</v>
      </c>
      <c r="AA44" s="38">
        <v>183470580</v>
      </c>
      <c r="AB44" s="39" t="str">
        <f t="shared" si="4"/>
        <v xml:space="preserve">A-03-03-01-001Honorarios - Instructores SENA </v>
      </c>
      <c r="AC44" s="40">
        <f>+VLOOKUP(AB44,'[1]Presupuesto 2019'!CO:CP,2,0)</f>
        <v>183470580</v>
      </c>
      <c r="AD44" s="40">
        <f t="shared" si="3"/>
        <v>0</v>
      </c>
      <c r="AE44" s="64"/>
    </row>
    <row r="45" spans="1:31" ht="31.5" customHeight="1" x14ac:dyDescent="0.25">
      <c r="A45" s="65"/>
      <c r="B45" s="42"/>
      <c r="C45" s="79" t="s">
        <v>84</v>
      </c>
      <c r="D45" s="80" t="s">
        <v>85</v>
      </c>
      <c r="E45" s="37">
        <v>510227492</v>
      </c>
      <c r="F45" s="36">
        <v>0</v>
      </c>
      <c r="G45" s="36">
        <v>0</v>
      </c>
      <c r="H45" s="37">
        <v>-200000000</v>
      </c>
      <c r="I45" s="36">
        <v>0</v>
      </c>
      <c r="J45" s="36">
        <v>0</v>
      </c>
      <c r="K45" s="36">
        <f t="shared" si="1"/>
        <v>-200000000</v>
      </c>
      <c r="L45" s="36">
        <v>0</v>
      </c>
      <c r="M45" s="36">
        <v>0</v>
      </c>
      <c r="N45" s="36">
        <v>0</v>
      </c>
      <c r="O45" s="36">
        <v>0</v>
      </c>
      <c r="P45" s="37">
        <v>0</v>
      </c>
      <c r="Q45" s="37">
        <f t="shared" si="2"/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28000000</v>
      </c>
      <c r="X45" s="37">
        <v>0</v>
      </c>
      <c r="Y45" s="37">
        <v>0</v>
      </c>
      <c r="Z45" s="37">
        <v>0</v>
      </c>
      <c r="AA45" s="38">
        <v>338227492</v>
      </c>
      <c r="AB45" s="39" t="str">
        <f t="shared" si="4"/>
        <v>C-0211-1000-3-0-0211015-02Prevención victimización y reincidencia de PPR en territorio</v>
      </c>
      <c r="AC45" s="40">
        <f>+VLOOKUP(AB45,'[1]Presupuesto 2019'!CO:CP,2,0)</f>
        <v>338227492</v>
      </c>
      <c r="AD45" s="40">
        <f t="shared" si="3"/>
        <v>0</v>
      </c>
      <c r="AE45" s="64"/>
    </row>
    <row r="46" spans="1:31" ht="31.5" customHeight="1" x14ac:dyDescent="0.25">
      <c r="A46" s="65"/>
      <c r="B46" s="42"/>
      <c r="C46" s="79" t="s">
        <v>86</v>
      </c>
      <c r="D46" s="80" t="s">
        <v>85</v>
      </c>
      <c r="E46" s="36">
        <v>0</v>
      </c>
      <c r="F46" s="36">
        <v>0</v>
      </c>
      <c r="G46" s="36">
        <v>0</v>
      </c>
      <c r="H46" s="37">
        <v>100000000</v>
      </c>
      <c r="I46" s="36">
        <v>0</v>
      </c>
      <c r="J46" s="36">
        <v>0</v>
      </c>
      <c r="K46" s="36">
        <f t="shared" si="1"/>
        <v>100000000</v>
      </c>
      <c r="L46" s="36">
        <v>0</v>
      </c>
      <c r="M46" s="36">
        <v>0</v>
      </c>
      <c r="N46" s="36">
        <v>0</v>
      </c>
      <c r="O46" s="36">
        <v>0</v>
      </c>
      <c r="P46" s="37">
        <v>0</v>
      </c>
      <c r="Q46" s="37">
        <f t="shared" si="2"/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30000000</v>
      </c>
      <c r="X46" s="37">
        <v>0</v>
      </c>
      <c r="Y46" s="37">
        <v>0</v>
      </c>
      <c r="Z46" s="37">
        <v>0</v>
      </c>
      <c r="AA46" s="38">
        <v>130000000</v>
      </c>
      <c r="AB46" s="39" t="str">
        <f t="shared" si="4"/>
        <v>C-0211-1000-3-0-0211016-02Prevención victimización y reincidencia de PPR en territorio</v>
      </c>
      <c r="AC46" s="40">
        <f>+VLOOKUP(AB46,'[1]Presupuesto 2019'!CO:CP,2,0)</f>
        <v>130000000</v>
      </c>
      <c r="AD46" s="40">
        <f t="shared" si="3"/>
        <v>0</v>
      </c>
      <c r="AE46" s="64"/>
    </row>
    <row r="47" spans="1:31" ht="31.5" customHeight="1" x14ac:dyDescent="0.25">
      <c r="A47" s="65"/>
      <c r="B47" s="42"/>
      <c r="C47" s="79" t="s">
        <v>87</v>
      </c>
      <c r="D47" s="80" t="s">
        <v>85</v>
      </c>
      <c r="E47" s="36">
        <v>0</v>
      </c>
      <c r="F47" s="36">
        <v>0</v>
      </c>
      <c r="G47" s="36">
        <v>0</v>
      </c>
      <c r="H47" s="37">
        <v>100000000</v>
      </c>
      <c r="I47" s="36">
        <v>0</v>
      </c>
      <c r="J47" s="36">
        <v>0</v>
      </c>
      <c r="K47" s="36">
        <f t="shared" si="1"/>
        <v>100000000</v>
      </c>
      <c r="L47" s="36">
        <v>0</v>
      </c>
      <c r="M47" s="36">
        <v>0</v>
      </c>
      <c r="N47" s="36">
        <v>0</v>
      </c>
      <c r="O47" s="36">
        <v>0</v>
      </c>
      <c r="P47" s="37">
        <v>0</v>
      </c>
      <c r="Q47" s="37">
        <f t="shared" si="2"/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100252255</v>
      </c>
      <c r="X47" s="37">
        <v>0</v>
      </c>
      <c r="Y47" s="37">
        <v>0</v>
      </c>
      <c r="Z47" s="37">
        <v>0</v>
      </c>
      <c r="AA47" s="38">
        <v>200252255</v>
      </c>
      <c r="AB47" s="39" t="str">
        <f t="shared" si="4"/>
        <v>C-0211-1000-3-0-0211018-02Prevención victimización y reincidencia de PPR en territorio</v>
      </c>
      <c r="AC47" s="40">
        <f>+VLOOKUP(AB47,'[1]Presupuesto 2019'!CO:CP,2,0)</f>
        <v>200252255</v>
      </c>
      <c r="AD47" s="40">
        <f t="shared" si="3"/>
        <v>0</v>
      </c>
      <c r="AE47" s="64"/>
    </row>
    <row r="48" spans="1:31" ht="29.25" customHeight="1" x14ac:dyDescent="0.25">
      <c r="A48" s="65"/>
      <c r="B48" s="47"/>
      <c r="C48" s="79" t="s">
        <v>88</v>
      </c>
      <c r="D48" s="80" t="s">
        <v>89</v>
      </c>
      <c r="E48" s="37">
        <v>338252255</v>
      </c>
      <c r="F48" s="62">
        <v>0</v>
      </c>
      <c r="G48" s="62">
        <v>0</v>
      </c>
      <c r="H48" s="62">
        <v>0</v>
      </c>
      <c r="I48" s="37">
        <v>-180000000</v>
      </c>
      <c r="J48" s="62">
        <v>0</v>
      </c>
      <c r="K48" s="62">
        <f t="shared" si="1"/>
        <v>-180000000</v>
      </c>
      <c r="L48" s="62">
        <v>0</v>
      </c>
      <c r="M48" s="62">
        <v>0</v>
      </c>
      <c r="N48" s="62">
        <v>0</v>
      </c>
      <c r="O48" s="62">
        <v>0</v>
      </c>
      <c r="P48" s="37">
        <v>0</v>
      </c>
      <c r="Q48" s="37">
        <f t="shared" si="2"/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-158252255</v>
      </c>
      <c r="X48" s="37">
        <v>0</v>
      </c>
      <c r="Y48" s="37">
        <v>0</v>
      </c>
      <c r="Z48" s="37">
        <v>0</v>
      </c>
      <c r="AA48" s="38">
        <v>0</v>
      </c>
      <c r="AB48" s="39" t="str">
        <f t="shared" si="4"/>
        <v>C-0211-1000-4-0-0211022-02Fortalecimiento de la Reincorporación de los Ex-integrantes de las FARC-EP  NACIONAL</v>
      </c>
      <c r="AC48" s="40">
        <f>+VLOOKUP(AB48,'[1]Presupuesto 2019'!CO:CP,2,0)</f>
        <v>0</v>
      </c>
      <c r="AD48" s="40">
        <f t="shared" si="3"/>
        <v>0</v>
      </c>
      <c r="AE48" s="64"/>
    </row>
    <row r="49" spans="1:31" ht="37.5" customHeight="1" thickBot="1" x14ac:dyDescent="0.3">
      <c r="A49" s="82"/>
      <c r="B49" s="83"/>
      <c r="C49" s="84" t="s">
        <v>88</v>
      </c>
      <c r="D49" s="85" t="s">
        <v>90</v>
      </c>
      <c r="E49" s="86">
        <v>0</v>
      </c>
      <c r="F49" s="86">
        <v>0</v>
      </c>
      <c r="G49" s="86">
        <v>0</v>
      </c>
      <c r="H49" s="86">
        <v>0</v>
      </c>
      <c r="I49" s="86">
        <v>180000000</v>
      </c>
      <c r="J49" s="86">
        <v>0</v>
      </c>
      <c r="K49" s="86">
        <f t="shared" si="1"/>
        <v>180000000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f t="shared" si="2"/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6">
        <v>0</v>
      </c>
      <c r="Y49" s="86">
        <v>0</v>
      </c>
      <c r="Z49" s="86">
        <v>0</v>
      </c>
      <c r="AA49" s="87">
        <v>180000000</v>
      </c>
      <c r="AB49" s="39" t="str">
        <f t="shared" si="4"/>
        <v>C-0211-1000-4-0-0211022-02Apoyo logistico para la realización de eventos con comunidades étnicas (OPERADOR LOGISTICO)</v>
      </c>
      <c r="AC49" s="40">
        <f>+VLOOKUP(AB49,'[1]Presupuesto 2019'!CO:CP,2,0)</f>
        <v>180000000</v>
      </c>
      <c r="AD49" s="40">
        <f t="shared" si="3"/>
        <v>0</v>
      </c>
      <c r="AE49" s="64"/>
    </row>
    <row r="50" spans="1:31" x14ac:dyDescent="0.25">
      <c r="A50" s="33" t="s">
        <v>91</v>
      </c>
      <c r="B50" s="50"/>
      <c r="C50" s="50"/>
      <c r="D50" s="50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88"/>
      <c r="Q50" s="88"/>
      <c r="R50" s="89"/>
      <c r="S50" s="59"/>
      <c r="T50" s="59"/>
      <c r="U50" s="59"/>
      <c r="V50" s="59"/>
      <c r="W50" s="59"/>
      <c r="X50" s="59"/>
      <c r="Y50" s="59"/>
      <c r="Z50" s="59"/>
      <c r="AA50" s="90"/>
      <c r="AB50" s="59"/>
      <c r="AC50" s="40"/>
    </row>
    <row r="51" spans="1:31" ht="66" customHeight="1" x14ac:dyDescent="0.25">
      <c r="A51" s="33" t="s">
        <v>92</v>
      </c>
      <c r="B51" s="49" t="s">
        <v>93</v>
      </c>
      <c r="C51" s="91" t="s">
        <v>44</v>
      </c>
      <c r="D51" s="92" t="s">
        <v>94</v>
      </c>
      <c r="E51" s="93">
        <v>754837884</v>
      </c>
      <c r="F51" s="94">
        <v>0</v>
      </c>
      <c r="G51" s="94">
        <v>0</v>
      </c>
      <c r="H51" s="94">
        <v>0</v>
      </c>
      <c r="I51" s="94">
        <v>0</v>
      </c>
      <c r="J51" s="94">
        <v>0</v>
      </c>
      <c r="K51" s="94">
        <f t="shared" si="1"/>
        <v>0</v>
      </c>
      <c r="L51" s="94">
        <v>0</v>
      </c>
      <c r="M51" s="94">
        <v>0</v>
      </c>
      <c r="N51" s="94">
        <v>0</v>
      </c>
      <c r="O51" s="94">
        <v>0</v>
      </c>
      <c r="P51" s="94">
        <v>0</v>
      </c>
      <c r="Q51" s="94">
        <f t="shared" si="2"/>
        <v>0</v>
      </c>
      <c r="R51" s="94">
        <v>-4164400</v>
      </c>
      <c r="S51" s="94">
        <v>-2510840</v>
      </c>
      <c r="T51" s="94">
        <v>0</v>
      </c>
      <c r="U51" s="93">
        <v>-6675240</v>
      </c>
      <c r="V51" s="94">
        <v>0</v>
      </c>
      <c r="W51" s="94">
        <v>0</v>
      </c>
      <c r="X51" s="94">
        <v>0</v>
      </c>
      <c r="Y51" s="94">
        <v>0</v>
      </c>
      <c r="Z51" s="94">
        <v>0</v>
      </c>
      <c r="AA51" s="95">
        <v>748162644</v>
      </c>
      <c r="AB51" s="39" t="str">
        <f t="shared" ref="AB51:AB114" si="5">+C51&amp;D51</f>
        <v>A-02-02-02-008Servicio de vigilancia y seguridad privada, sin armas, incluyendo la operación de medios tecnológicos en el personal de vigilancia en los centros de servicios a nivel nacional y el nivel central.</v>
      </c>
      <c r="AC51" s="40">
        <f>+VLOOKUP(AB51,'[1]Presupuesto 2019'!CO:CP,2,0)</f>
        <v>748162644</v>
      </c>
      <c r="AD51" s="40">
        <f t="shared" si="3"/>
        <v>0</v>
      </c>
    </row>
    <row r="52" spans="1:31" ht="34.5" customHeight="1" x14ac:dyDescent="0.25">
      <c r="A52" s="96"/>
      <c r="B52" s="42"/>
      <c r="C52" s="91" t="s">
        <v>35</v>
      </c>
      <c r="D52" s="92" t="s">
        <v>95</v>
      </c>
      <c r="E52" s="94">
        <v>0</v>
      </c>
      <c r="F52" s="94">
        <v>0</v>
      </c>
      <c r="G52" s="94">
        <v>0</v>
      </c>
      <c r="H52" s="94">
        <v>0</v>
      </c>
      <c r="I52" s="94">
        <v>0</v>
      </c>
      <c r="J52" s="94">
        <v>0</v>
      </c>
      <c r="K52" s="94">
        <f t="shared" si="1"/>
        <v>0</v>
      </c>
      <c r="L52" s="94">
        <v>0</v>
      </c>
      <c r="M52" s="93">
        <v>8000000</v>
      </c>
      <c r="N52" s="94">
        <v>0</v>
      </c>
      <c r="O52" s="94">
        <v>0</v>
      </c>
      <c r="P52" s="94">
        <v>0</v>
      </c>
      <c r="Q52" s="94">
        <f t="shared" si="2"/>
        <v>0</v>
      </c>
      <c r="R52" s="94">
        <v>0</v>
      </c>
      <c r="S52" s="94">
        <v>0</v>
      </c>
      <c r="T52" s="94">
        <v>0</v>
      </c>
      <c r="U52" s="93">
        <v>0</v>
      </c>
      <c r="V52" s="94">
        <v>0</v>
      </c>
      <c r="W52" s="94">
        <v>0</v>
      </c>
      <c r="X52" s="94">
        <v>-8000000</v>
      </c>
      <c r="Y52" s="94">
        <v>0</v>
      </c>
      <c r="Z52" s="94">
        <v>0</v>
      </c>
      <c r="AA52" s="95">
        <v>0</v>
      </c>
      <c r="AB52" s="39" t="str">
        <f t="shared" si="5"/>
        <v>A-03-03-01-001Beneficios económicos para la Reincorporación (Asignación Única de Normalización)</v>
      </c>
      <c r="AC52" s="40">
        <f>+VLOOKUP(AB52,'[1]Presupuesto 2019'!CO:CP,2,0)</f>
        <v>0</v>
      </c>
      <c r="AD52" s="40">
        <f t="shared" si="3"/>
        <v>0</v>
      </c>
    </row>
    <row r="53" spans="1:31" ht="33" customHeight="1" x14ac:dyDescent="0.25">
      <c r="A53" s="96"/>
      <c r="B53" s="42"/>
      <c r="C53" s="91" t="s">
        <v>35</v>
      </c>
      <c r="D53" s="92" t="s">
        <v>96</v>
      </c>
      <c r="E53" s="94">
        <v>0</v>
      </c>
      <c r="F53" s="94">
        <v>0</v>
      </c>
      <c r="G53" s="94">
        <v>72359120</v>
      </c>
      <c r="H53" s="94">
        <v>0</v>
      </c>
      <c r="I53" s="94">
        <v>0</v>
      </c>
      <c r="J53" s="93">
        <v>-16000000</v>
      </c>
      <c r="K53" s="97">
        <f t="shared" si="1"/>
        <v>-16000000</v>
      </c>
      <c r="L53" s="94">
        <v>0</v>
      </c>
      <c r="M53" s="93">
        <v>357746438</v>
      </c>
      <c r="N53" s="94">
        <v>0</v>
      </c>
      <c r="O53" s="94">
        <v>0</v>
      </c>
      <c r="P53" s="94">
        <v>0</v>
      </c>
      <c r="Q53" s="94">
        <f t="shared" si="2"/>
        <v>0</v>
      </c>
      <c r="R53" s="94">
        <v>-93163000</v>
      </c>
      <c r="S53" s="94">
        <v>0</v>
      </c>
      <c r="T53" s="94">
        <v>0</v>
      </c>
      <c r="U53" s="93">
        <v>-93163000</v>
      </c>
      <c r="V53" s="94">
        <v>-8000000</v>
      </c>
      <c r="W53" s="94">
        <v>0</v>
      </c>
      <c r="X53" s="94">
        <v>-166539530</v>
      </c>
      <c r="Y53" s="94">
        <v>0</v>
      </c>
      <c r="Z53" s="94">
        <v>0</v>
      </c>
      <c r="AA53" s="95">
        <v>146403028</v>
      </c>
      <c r="AB53" s="39" t="str">
        <f t="shared" si="5"/>
        <v>A-03-03-01-001Beneficios económicos para la Reincorporación (Renta básica mensual)</v>
      </c>
      <c r="AC53" s="40">
        <f>+VLOOKUP(AB53,'[1]Presupuesto 2019'!CO:CP,2,0)</f>
        <v>146403028</v>
      </c>
      <c r="AD53" s="40">
        <f t="shared" si="3"/>
        <v>0</v>
      </c>
    </row>
    <row r="54" spans="1:31" ht="32.25" customHeight="1" x14ac:dyDescent="0.25">
      <c r="A54" s="96"/>
      <c r="B54" s="42"/>
      <c r="C54" s="91" t="s">
        <v>35</v>
      </c>
      <c r="D54" s="92" t="s">
        <v>97</v>
      </c>
      <c r="E54" s="94">
        <v>0</v>
      </c>
      <c r="F54" s="94">
        <v>0</v>
      </c>
      <c r="G54" s="94">
        <v>8128000</v>
      </c>
      <c r="H54" s="94">
        <v>0</v>
      </c>
      <c r="I54" s="94">
        <v>0</v>
      </c>
      <c r="J54" s="94">
        <v>0</v>
      </c>
      <c r="K54" s="94">
        <f t="shared" si="1"/>
        <v>0</v>
      </c>
      <c r="L54" s="94">
        <v>0</v>
      </c>
      <c r="M54" s="93">
        <v>63840000</v>
      </c>
      <c r="N54" s="94">
        <v>0</v>
      </c>
      <c r="O54" s="94">
        <v>0</v>
      </c>
      <c r="P54" s="94">
        <v>0</v>
      </c>
      <c r="Q54" s="94">
        <f t="shared" si="2"/>
        <v>0</v>
      </c>
      <c r="R54" s="94">
        <v>0</v>
      </c>
      <c r="S54" s="94">
        <v>0</v>
      </c>
      <c r="T54" s="94">
        <v>0</v>
      </c>
      <c r="U54" s="93">
        <v>0</v>
      </c>
      <c r="V54" s="94">
        <v>0</v>
      </c>
      <c r="W54" s="94">
        <v>0</v>
      </c>
      <c r="X54" s="94">
        <v>-50085500</v>
      </c>
      <c r="Y54" s="94">
        <v>1722500</v>
      </c>
      <c r="Z54" s="94">
        <v>0</v>
      </c>
      <c r="AA54" s="95">
        <v>23605000</v>
      </c>
      <c r="AB54" s="39" t="str">
        <f t="shared" si="5"/>
        <v>A-03-03-01-001Beneficios económicos para la Reincorporación (Sistema de Protección a la vejez)</v>
      </c>
      <c r="AC54" s="40">
        <f>+VLOOKUP(AB54,'[1]Presupuesto 2019'!CO:CP,2,0)</f>
        <v>23605000</v>
      </c>
      <c r="AD54" s="40">
        <f t="shared" si="3"/>
        <v>0</v>
      </c>
    </row>
    <row r="55" spans="1:31" ht="20.25" customHeight="1" x14ac:dyDescent="0.25">
      <c r="A55" s="96"/>
      <c r="B55" s="42"/>
      <c r="C55" s="91" t="s">
        <v>35</v>
      </c>
      <c r="D55" s="92" t="s">
        <v>98</v>
      </c>
      <c r="E55" s="93">
        <v>2076238122</v>
      </c>
      <c r="F55" s="94">
        <v>0</v>
      </c>
      <c r="G55" s="94">
        <v>0</v>
      </c>
      <c r="H55" s="94">
        <v>0</v>
      </c>
      <c r="I55" s="94">
        <v>0</v>
      </c>
      <c r="J55" s="94">
        <v>0</v>
      </c>
      <c r="K55" s="94">
        <f t="shared" si="1"/>
        <v>0</v>
      </c>
      <c r="L55" s="94">
        <v>0</v>
      </c>
      <c r="M55" s="94">
        <v>0</v>
      </c>
      <c r="N55" s="93">
        <v>32665500</v>
      </c>
      <c r="O55" s="94">
        <v>0</v>
      </c>
      <c r="P55" s="94">
        <v>0</v>
      </c>
      <c r="Q55" s="94">
        <f t="shared" si="2"/>
        <v>32665500</v>
      </c>
      <c r="R55" s="94">
        <v>0</v>
      </c>
      <c r="S55" s="94">
        <v>0</v>
      </c>
      <c r="T55" s="94">
        <v>0</v>
      </c>
      <c r="U55" s="93">
        <v>0</v>
      </c>
      <c r="V55" s="94">
        <v>0</v>
      </c>
      <c r="W55" s="94">
        <v>0</v>
      </c>
      <c r="X55" s="94">
        <v>-227347682</v>
      </c>
      <c r="Y55" s="94">
        <v>7831842</v>
      </c>
      <c r="Z55" s="94">
        <v>0</v>
      </c>
      <c r="AA55" s="95">
        <v>1889387782</v>
      </c>
      <c r="AB55" s="39" t="str">
        <f t="shared" si="5"/>
        <v>A-03-03-01-001Control de Acceso para las sedes a nivel nacional ARN</v>
      </c>
      <c r="AC55" s="40">
        <f>+VLOOKUP(AB55,'[1]Presupuesto 2019'!CO:CP,2,0)</f>
        <v>1889387782</v>
      </c>
      <c r="AD55" s="40">
        <f t="shared" si="3"/>
        <v>0</v>
      </c>
    </row>
    <row r="56" spans="1:31" ht="30" x14ac:dyDescent="0.25">
      <c r="A56" s="96"/>
      <c r="B56" s="42"/>
      <c r="C56" s="91" t="s">
        <v>35</v>
      </c>
      <c r="D56" s="92" t="s">
        <v>99</v>
      </c>
      <c r="E56" s="93">
        <v>3014922568</v>
      </c>
      <c r="F56" s="93">
        <v>-920020009</v>
      </c>
      <c r="G56" s="94">
        <v>8873279078</v>
      </c>
      <c r="H56" s="93">
        <v>-2000000000</v>
      </c>
      <c r="I56" s="94">
        <v>0</v>
      </c>
      <c r="J56" s="94">
        <v>0</v>
      </c>
      <c r="K56" s="94">
        <f t="shared" si="1"/>
        <v>-2000000000</v>
      </c>
      <c r="L56" s="94">
        <v>0</v>
      </c>
      <c r="M56" s="93">
        <v>5922949502</v>
      </c>
      <c r="N56" s="94">
        <v>0</v>
      </c>
      <c r="O56" s="98">
        <v>-1111244359</v>
      </c>
      <c r="P56" s="99">
        <v>47600000</v>
      </c>
      <c r="Q56" s="99">
        <f t="shared" si="2"/>
        <v>-1063644359</v>
      </c>
      <c r="R56" s="99">
        <v>0</v>
      </c>
      <c r="S56" s="99">
        <v>1111244359</v>
      </c>
      <c r="T56" s="99">
        <v>0</v>
      </c>
      <c r="U56" s="93">
        <v>1111244359</v>
      </c>
      <c r="V56" s="99">
        <v>19969880</v>
      </c>
      <c r="W56" s="99">
        <v>0</v>
      </c>
      <c r="X56" s="99">
        <v>-299970003</v>
      </c>
      <c r="Y56" s="99">
        <v>-1722500</v>
      </c>
      <c r="Z56" s="99">
        <v>-348513698</v>
      </c>
      <c r="AA56" s="95">
        <v>14308494818</v>
      </c>
      <c r="AB56" s="39" t="str">
        <f t="shared" si="5"/>
        <v>A-03-03-01-001Costos Programa de Reincorporación Económica y social (Administrativo)</v>
      </c>
      <c r="AC56" s="40">
        <f>+VLOOKUP(AB56,'[1]Presupuesto 2019'!CO:CP,2,0)</f>
        <v>14308494818</v>
      </c>
      <c r="AD56" s="40">
        <f t="shared" si="3"/>
        <v>0</v>
      </c>
    </row>
    <row r="57" spans="1:31" ht="20.25" customHeight="1" x14ac:dyDescent="0.25">
      <c r="A57" s="96"/>
      <c r="B57" s="42"/>
      <c r="C57" s="91" t="s">
        <v>35</v>
      </c>
      <c r="D57" s="92" t="s">
        <v>100</v>
      </c>
      <c r="E57" s="93">
        <v>5057168833</v>
      </c>
      <c r="F57" s="93">
        <v>920020009</v>
      </c>
      <c r="G57" s="94">
        <v>-586233352</v>
      </c>
      <c r="H57" s="94">
        <v>0</v>
      </c>
      <c r="I57" s="94">
        <v>0</v>
      </c>
      <c r="J57" s="93">
        <v>-44807750</v>
      </c>
      <c r="K57" s="93">
        <f t="shared" si="1"/>
        <v>-44807750</v>
      </c>
      <c r="L57" s="93">
        <v>2223825405</v>
      </c>
      <c r="M57" s="94">
        <v>0</v>
      </c>
      <c r="N57" s="93">
        <v>-264100000</v>
      </c>
      <c r="O57" s="100">
        <v>-80000000</v>
      </c>
      <c r="P57" s="99">
        <v>0</v>
      </c>
      <c r="Q57" s="99">
        <f t="shared" si="2"/>
        <v>-344100000</v>
      </c>
      <c r="R57" s="99">
        <v>0</v>
      </c>
      <c r="S57" s="99">
        <v>463000000</v>
      </c>
      <c r="T57" s="99">
        <v>0</v>
      </c>
      <c r="U57" s="93">
        <v>463000000</v>
      </c>
      <c r="V57" s="99">
        <v>-6319958</v>
      </c>
      <c r="W57" s="99">
        <v>-100008494</v>
      </c>
      <c r="X57" s="99">
        <v>-1918289053</v>
      </c>
      <c r="Y57" s="99">
        <v>0</v>
      </c>
      <c r="Z57" s="99">
        <v>-42578668</v>
      </c>
      <c r="AA57" s="95">
        <v>5621676972</v>
      </c>
      <c r="AB57" s="39" t="str">
        <f t="shared" si="5"/>
        <v>A-03-03-01-001Honorarios Apoyo a la Gestión</v>
      </c>
      <c r="AC57" s="40">
        <f>+VLOOKUP(AB57,'[1]Presupuesto 2019'!CO:CP,2,0)</f>
        <v>5621676972</v>
      </c>
      <c r="AD57" s="40">
        <f t="shared" si="3"/>
        <v>0</v>
      </c>
    </row>
    <row r="58" spans="1:31" ht="66" customHeight="1" x14ac:dyDescent="0.25">
      <c r="A58" s="96"/>
      <c r="B58" s="42"/>
      <c r="C58" s="91" t="s">
        <v>35</v>
      </c>
      <c r="D58" s="92" t="s">
        <v>94</v>
      </c>
      <c r="E58" s="93">
        <v>4825469256</v>
      </c>
      <c r="F58" s="93">
        <v>0</v>
      </c>
      <c r="G58" s="94">
        <v>0</v>
      </c>
      <c r="H58" s="94">
        <v>0</v>
      </c>
      <c r="I58" s="94">
        <v>0</v>
      </c>
      <c r="J58" s="93">
        <v>0</v>
      </c>
      <c r="K58" s="93">
        <f t="shared" si="1"/>
        <v>0</v>
      </c>
      <c r="L58" s="93">
        <v>0</v>
      </c>
      <c r="M58" s="94">
        <v>0</v>
      </c>
      <c r="N58" s="93">
        <v>-32665500</v>
      </c>
      <c r="O58" s="100">
        <v>0</v>
      </c>
      <c r="P58" s="99">
        <v>0</v>
      </c>
      <c r="Q58" s="99">
        <f t="shared" si="2"/>
        <v>-32665500</v>
      </c>
      <c r="R58" s="99">
        <v>0</v>
      </c>
      <c r="S58" s="99">
        <v>0</v>
      </c>
      <c r="T58" s="99">
        <v>0</v>
      </c>
      <c r="U58" s="93">
        <v>0</v>
      </c>
      <c r="V58" s="99">
        <v>0</v>
      </c>
      <c r="W58" s="99">
        <v>0</v>
      </c>
      <c r="X58" s="99">
        <v>-12436152</v>
      </c>
      <c r="Y58" s="99">
        <v>0</v>
      </c>
      <c r="Z58" s="99">
        <v>0</v>
      </c>
      <c r="AA58" s="95">
        <v>4780367604</v>
      </c>
      <c r="AB58" s="39" t="str">
        <f t="shared" si="5"/>
        <v>A-03-03-01-001Servicio de vigilancia y seguridad privada, sin armas, incluyendo la operación de medios tecnológicos en el personal de vigilancia en los centros de servicios a nivel nacional y el nivel central.</v>
      </c>
      <c r="AC58" s="40">
        <f>+VLOOKUP(AB58,'[1]Presupuesto 2019'!CO:CP,2,0)</f>
        <v>4780367604</v>
      </c>
      <c r="AD58" s="40">
        <f t="shared" si="3"/>
        <v>0</v>
      </c>
    </row>
    <row r="59" spans="1:31" ht="32.25" customHeight="1" x14ac:dyDescent="0.25">
      <c r="A59" s="41"/>
      <c r="B59" s="42"/>
      <c r="C59" s="101" t="s">
        <v>35</v>
      </c>
      <c r="D59" s="102" t="s">
        <v>101</v>
      </c>
      <c r="E59" s="94">
        <v>0</v>
      </c>
      <c r="F59" s="94">
        <v>0</v>
      </c>
      <c r="G59" s="94">
        <v>159282875</v>
      </c>
      <c r="H59" s="94">
        <v>0</v>
      </c>
      <c r="I59" s="94">
        <v>0</v>
      </c>
      <c r="J59" s="94">
        <v>0</v>
      </c>
      <c r="K59" s="94">
        <f t="shared" si="1"/>
        <v>0</v>
      </c>
      <c r="L59" s="94">
        <v>0</v>
      </c>
      <c r="M59" s="103">
        <v>110624087</v>
      </c>
      <c r="N59" s="94">
        <v>0</v>
      </c>
      <c r="O59" s="94">
        <v>0</v>
      </c>
      <c r="P59" s="94">
        <v>0</v>
      </c>
      <c r="Q59" s="94">
        <f t="shared" si="2"/>
        <v>0</v>
      </c>
      <c r="R59" s="94">
        <v>0</v>
      </c>
      <c r="S59" s="94">
        <v>0</v>
      </c>
      <c r="T59" s="94">
        <v>0</v>
      </c>
      <c r="U59" s="93">
        <v>0</v>
      </c>
      <c r="V59" s="94">
        <v>0</v>
      </c>
      <c r="W59" s="94">
        <v>0</v>
      </c>
      <c r="X59" s="94">
        <v>0</v>
      </c>
      <c r="Y59" s="94">
        <v>0</v>
      </c>
      <c r="Z59" s="94">
        <v>-166368</v>
      </c>
      <c r="AA59" s="95">
        <v>269740594</v>
      </c>
      <c r="AB59" s="39" t="str">
        <f t="shared" si="5"/>
        <v>A-03-03-01-001Costos CNR y CTR (Acuerdo Final 3.2.2.3) Reincorporación Institucional (Administrativo)</v>
      </c>
      <c r="AC59" s="40">
        <f>+VLOOKUP(AB59,'[1]Presupuesto 2019'!CO:CP,2,0)</f>
        <v>269740594</v>
      </c>
      <c r="AD59" s="40">
        <f t="shared" si="3"/>
        <v>0</v>
      </c>
    </row>
    <row r="60" spans="1:31" ht="30.75" customHeight="1" x14ac:dyDescent="0.25">
      <c r="A60" s="96"/>
      <c r="B60" s="104"/>
      <c r="C60" s="105" t="s">
        <v>35</v>
      </c>
      <c r="D60" s="106" t="s">
        <v>102</v>
      </c>
      <c r="E60" s="94">
        <v>0</v>
      </c>
      <c r="F60" s="94">
        <v>0</v>
      </c>
      <c r="G60" s="94">
        <v>0</v>
      </c>
      <c r="H60" s="94">
        <v>0</v>
      </c>
      <c r="I60" s="94">
        <v>0</v>
      </c>
      <c r="J60" s="107">
        <v>16000000</v>
      </c>
      <c r="K60" s="108">
        <f t="shared" si="1"/>
        <v>16000000</v>
      </c>
      <c r="L60" s="94">
        <v>0</v>
      </c>
      <c r="M60" s="94">
        <v>0</v>
      </c>
      <c r="N60" s="94">
        <v>0</v>
      </c>
      <c r="O60" s="94">
        <v>0</v>
      </c>
      <c r="P60" s="94">
        <v>0</v>
      </c>
      <c r="Q60" s="94">
        <f t="shared" si="2"/>
        <v>0</v>
      </c>
      <c r="R60" s="94">
        <v>0</v>
      </c>
      <c r="S60" s="94">
        <v>0</v>
      </c>
      <c r="T60" s="94">
        <v>0</v>
      </c>
      <c r="U60" s="93">
        <v>0</v>
      </c>
      <c r="V60" s="94">
        <v>8000000</v>
      </c>
      <c r="W60" s="94">
        <v>0</v>
      </c>
      <c r="X60" s="94">
        <v>0</v>
      </c>
      <c r="Y60" s="94">
        <v>0</v>
      </c>
      <c r="Z60" s="94">
        <v>0</v>
      </c>
      <c r="AA60" s="95">
        <v>24000000</v>
      </c>
      <c r="AB60" s="39" t="str">
        <f t="shared" si="5"/>
        <v>A-03-03-01-001Beneficios económicos para la Reincorporación (Proyectos productivos)</v>
      </c>
      <c r="AC60" s="40">
        <f>+VLOOKUP(AB60,'[1]Presupuesto 2019'!CO:CP,2,0)</f>
        <v>24000000</v>
      </c>
      <c r="AD60" s="40">
        <f t="shared" si="3"/>
        <v>0</v>
      </c>
    </row>
    <row r="61" spans="1:31" ht="32.25" customHeight="1" x14ac:dyDescent="0.25">
      <c r="A61" s="96"/>
      <c r="B61" s="109"/>
      <c r="C61" s="105" t="s">
        <v>35</v>
      </c>
      <c r="D61" s="106" t="s">
        <v>103</v>
      </c>
      <c r="E61" s="94">
        <v>0</v>
      </c>
      <c r="F61" s="94">
        <v>0</v>
      </c>
      <c r="G61" s="94">
        <v>0</v>
      </c>
      <c r="H61" s="94">
        <v>0</v>
      </c>
      <c r="I61" s="94">
        <v>0</v>
      </c>
      <c r="J61" s="107">
        <v>0</v>
      </c>
      <c r="K61" s="108">
        <f t="shared" si="1"/>
        <v>0</v>
      </c>
      <c r="L61" s="94">
        <v>0</v>
      </c>
      <c r="M61" s="94">
        <v>0</v>
      </c>
      <c r="N61" s="94">
        <v>0</v>
      </c>
      <c r="O61" s="94">
        <v>0</v>
      </c>
      <c r="P61" s="94">
        <v>0</v>
      </c>
      <c r="Q61" s="94">
        <f t="shared" si="2"/>
        <v>0</v>
      </c>
      <c r="R61" s="94">
        <v>93163000</v>
      </c>
      <c r="S61" s="94">
        <v>0</v>
      </c>
      <c r="T61" s="94">
        <v>0</v>
      </c>
      <c r="U61" s="93">
        <v>93163000</v>
      </c>
      <c r="V61" s="94">
        <v>0</v>
      </c>
      <c r="W61" s="94">
        <v>0</v>
      </c>
      <c r="X61" s="94">
        <v>-28321552</v>
      </c>
      <c r="Y61" s="94">
        <v>0</v>
      </c>
      <c r="Z61" s="94">
        <v>0</v>
      </c>
      <c r="AA61" s="95">
        <v>64841448</v>
      </c>
      <c r="AB61" s="39" t="str">
        <f t="shared" si="5"/>
        <v>A-03-03-01-001Beneficios económicos para la Reincorporación (Asignación Mensual)</v>
      </c>
      <c r="AC61" s="40">
        <f>+VLOOKUP(AB61,'[1]Presupuesto 2019'!CO:CP,2,0)</f>
        <v>64841448</v>
      </c>
      <c r="AD61" s="40">
        <f t="shared" si="3"/>
        <v>0</v>
      </c>
    </row>
    <row r="62" spans="1:31" ht="27.75" customHeight="1" x14ac:dyDescent="0.25">
      <c r="A62" s="33" t="s">
        <v>104</v>
      </c>
      <c r="B62" s="110" t="s">
        <v>105</v>
      </c>
      <c r="C62" s="111" t="s">
        <v>35</v>
      </c>
      <c r="D62" s="102" t="s">
        <v>106</v>
      </c>
      <c r="E62" s="103">
        <v>9000000</v>
      </c>
      <c r="F62" s="94">
        <v>0</v>
      </c>
      <c r="G62" s="94">
        <v>0</v>
      </c>
      <c r="H62" s="103">
        <v>-433918</v>
      </c>
      <c r="I62" s="94">
        <v>0</v>
      </c>
      <c r="J62" s="103">
        <v>36160</v>
      </c>
      <c r="K62" s="103">
        <f t="shared" si="1"/>
        <v>-397758</v>
      </c>
      <c r="L62" s="103">
        <v>1200000</v>
      </c>
      <c r="M62" s="94">
        <v>0</v>
      </c>
      <c r="N62" s="94">
        <v>0</v>
      </c>
      <c r="O62" s="98">
        <v>80000000</v>
      </c>
      <c r="P62" s="99">
        <v>-1516800</v>
      </c>
      <c r="Q62" s="99">
        <f t="shared" si="2"/>
        <v>78483200</v>
      </c>
      <c r="R62" s="99">
        <v>0</v>
      </c>
      <c r="S62" s="99">
        <v>0</v>
      </c>
      <c r="T62" s="99">
        <v>0</v>
      </c>
      <c r="U62" s="93">
        <v>0</v>
      </c>
      <c r="V62" s="99">
        <v>6319958</v>
      </c>
      <c r="W62" s="99">
        <v>0</v>
      </c>
      <c r="X62" s="99">
        <v>0</v>
      </c>
      <c r="Y62" s="99">
        <v>0</v>
      </c>
      <c r="Z62" s="99">
        <v>-5928000</v>
      </c>
      <c r="AA62" s="95">
        <v>88677400</v>
      </c>
      <c r="AB62" s="39" t="str">
        <f t="shared" si="5"/>
        <v>A-03-03-01-001Administradora de Riesgos Laborales  ARL 5 - Reintegración</v>
      </c>
      <c r="AC62" s="40">
        <f>+VLOOKUP(AB62,'[1]Presupuesto 2019'!CO:CP,2,0)</f>
        <v>88677400</v>
      </c>
      <c r="AD62" s="40">
        <f t="shared" si="3"/>
        <v>0</v>
      </c>
    </row>
    <row r="63" spans="1:31" ht="20.25" customHeight="1" x14ac:dyDescent="0.25">
      <c r="A63" s="96"/>
      <c r="B63" s="42"/>
      <c r="C63" s="112" t="s">
        <v>35</v>
      </c>
      <c r="D63" s="92" t="s">
        <v>107</v>
      </c>
      <c r="E63" s="93">
        <v>248300102</v>
      </c>
      <c r="F63" s="94">
        <v>0</v>
      </c>
      <c r="G63" s="94">
        <v>0</v>
      </c>
      <c r="H63" s="93">
        <v>433918</v>
      </c>
      <c r="I63" s="94">
        <v>0</v>
      </c>
      <c r="J63" s="93">
        <v>-36160</v>
      </c>
      <c r="K63" s="97">
        <f t="shared" si="1"/>
        <v>397758</v>
      </c>
      <c r="L63" s="94">
        <v>0</v>
      </c>
      <c r="M63" s="94">
        <v>0</v>
      </c>
      <c r="N63" s="94">
        <v>0</v>
      </c>
      <c r="O63" s="94">
        <v>0</v>
      </c>
      <c r="P63" s="94">
        <v>0</v>
      </c>
      <c r="Q63" s="94">
        <f t="shared" si="2"/>
        <v>0</v>
      </c>
      <c r="R63" s="94">
        <v>0</v>
      </c>
      <c r="S63" s="94">
        <v>0</v>
      </c>
      <c r="T63" s="94">
        <v>0</v>
      </c>
      <c r="U63" s="93">
        <v>0</v>
      </c>
      <c r="V63" s="94">
        <v>0</v>
      </c>
      <c r="W63" s="94">
        <v>0</v>
      </c>
      <c r="X63" s="94">
        <v>0</v>
      </c>
      <c r="Y63" s="94">
        <v>0</v>
      </c>
      <c r="Z63" s="94">
        <v>0</v>
      </c>
      <c r="AA63" s="95">
        <v>248697860</v>
      </c>
      <c r="AB63" s="39" t="str">
        <f t="shared" si="5"/>
        <v>A-03-03-01-001Comisión fiduciaria para desembolso de PPR</v>
      </c>
      <c r="AC63" s="40">
        <f>+VLOOKUP(AB63,'[1]Presupuesto 2019'!CO:CP,2,0)</f>
        <v>248697860</v>
      </c>
      <c r="AD63" s="40">
        <f t="shared" si="3"/>
        <v>0</v>
      </c>
    </row>
    <row r="64" spans="1:31" ht="20.25" customHeight="1" x14ac:dyDescent="0.25">
      <c r="A64" s="113"/>
      <c r="B64" s="42"/>
      <c r="C64" s="114" t="s">
        <v>35</v>
      </c>
      <c r="D64" s="106" t="s">
        <v>108</v>
      </c>
      <c r="E64" s="107">
        <v>313724</v>
      </c>
      <c r="F64" s="94">
        <v>0</v>
      </c>
      <c r="G64" s="94">
        <v>0</v>
      </c>
      <c r="H64" s="94">
        <v>0</v>
      </c>
      <c r="I64" s="94">
        <v>0</v>
      </c>
      <c r="J64" s="94">
        <v>0</v>
      </c>
      <c r="K64" s="108">
        <f t="shared" si="1"/>
        <v>0</v>
      </c>
      <c r="L64" s="107">
        <v>110506</v>
      </c>
      <c r="M64" s="94">
        <v>0</v>
      </c>
      <c r="N64" s="94">
        <v>0</v>
      </c>
      <c r="O64" s="94">
        <v>0</v>
      </c>
      <c r="P64" s="94">
        <v>0</v>
      </c>
      <c r="Q64" s="94">
        <f t="shared" si="2"/>
        <v>0</v>
      </c>
      <c r="R64" s="94">
        <v>0</v>
      </c>
      <c r="S64" s="94">
        <v>0</v>
      </c>
      <c r="T64" s="94">
        <v>0</v>
      </c>
      <c r="U64" s="93">
        <v>0</v>
      </c>
      <c r="V64" s="94">
        <v>0</v>
      </c>
      <c r="W64" s="94">
        <v>8494</v>
      </c>
      <c r="X64" s="94">
        <v>0</v>
      </c>
      <c r="Y64" s="94">
        <v>0</v>
      </c>
      <c r="Z64" s="94">
        <v>0</v>
      </c>
      <c r="AA64" s="95">
        <v>432724</v>
      </c>
      <c r="AB64" s="39" t="str">
        <f t="shared" si="5"/>
        <v>A-03-03-01-001Comisiones bancarias por desembolsos PPR</v>
      </c>
      <c r="AC64" s="40">
        <f>+VLOOKUP(AB64,'[1]Presupuesto 2019'!CO:CP,2,0)</f>
        <v>432724</v>
      </c>
      <c r="AD64" s="40">
        <f t="shared" si="3"/>
        <v>0</v>
      </c>
    </row>
    <row r="65" spans="1:30" ht="30" customHeight="1" x14ac:dyDescent="0.25">
      <c r="A65" s="96"/>
      <c r="B65" s="42"/>
      <c r="C65" s="115" t="s">
        <v>35</v>
      </c>
      <c r="D65" s="102" t="s">
        <v>109</v>
      </c>
      <c r="E65" s="97">
        <v>0</v>
      </c>
      <c r="F65" s="94">
        <v>0</v>
      </c>
      <c r="G65" s="94">
        <v>0</v>
      </c>
      <c r="H65" s="97">
        <v>0</v>
      </c>
      <c r="I65" s="94">
        <v>0</v>
      </c>
      <c r="J65" s="94">
        <v>0</v>
      </c>
      <c r="K65" s="108">
        <f t="shared" si="1"/>
        <v>0</v>
      </c>
      <c r="L65" s="108">
        <v>0</v>
      </c>
      <c r="M65" s="94">
        <v>0</v>
      </c>
      <c r="N65" s="94">
        <v>0</v>
      </c>
      <c r="O65" s="97">
        <v>0</v>
      </c>
      <c r="P65" s="94">
        <v>1516800</v>
      </c>
      <c r="Q65" s="94">
        <f t="shared" si="2"/>
        <v>1516800</v>
      </c>
      <c r="R65" s="94">
        <v>0</v>
      </c>
      <c r="S65" s="94">
        <v>0</v>
      </c>
      <c r="T65" s="94">
        <v>0</v>
      </c>
      <c r="U65" s="93">
        <v>0</v>
      </c>
      <c r="V65" s="94">
        <v>0</v>
      </c>
      <c r="W65" s="94">
        <v>0</v>
      </c>
      <c r="X65" s="94">
        <v>0</v>
      </c>
      <c r="Y65" s="94">
        <v>0</v>
      </c>
      <c r="Z65" s="94">
        <v>0</v>
      </c>
      <c r="AA65" s="95">
        <v>1516800</v>
      </c>
      <c r="AB65" s="39" t="str">
        <f t="shared" si="5"/>
        <v>A-03-03-01-001Administradora de Riesgos Laborales  ARL 4 - Reintegración</v>
      </c>
      <c r="AC65" s="40">
        <f>+VLOOKUP(AB65,'[1]Presupuesto 2019'!CO:CP,2,0)</f>
        <v>1516800</v>
      </c>
      <c r="AD65" s="40">
        <f t="shared" si="3"/>
        <v>0</v>
      </c>
    </row>
    <row r="66" spans="1:30" ht="20.25" customHeight="1" x14ac:dyDescent="0.25">
      <c r="A66" s="96"/>
      <c r="B66" s="42"/>
      <c r="C66" s="116" t="s">
        <v>110</v>
      </c>
      <c r="D66" s="102" t="s">
        <v>111</v>
      </c>
      <c r="E66" s="103">
        <v>3000000</v>
      </c>
      <c r="F66" s="94">
        <v>0</v>
      </c>
      <c r="G66" s="94">
        <v>0</v>
      </c>
      <c r="H66" s="103">
        <v>1600000</v>
      </c>
      <c r="I66" s="94">
        <v>0</v>
      </c>
      <c r="J66" s="94">
        <v>0</v>
      </c>
      <c r="K66" s="94">
        <f t="shared" si="1"/>
        <v>1600000</v>
      </c>
      <c r="L66" s="94">
        <v>0</v>
      </c>
      <c r="M66" s="94">
        <v>0</v>
      </c>
      <c r="N66" s="94">
        <v>0</v>
      </c>
      <c r="O66" s="98">
        <v>-2190000</v>
      </c>
      <c r="P66" s="99">
        <v>0</v>
      </c>
      <c r="Q66" s="99">
        <f t="shared" si="2"/>
        <v>-2190000</v>
      </c>
      <c r="R66" s="99">
        <v>0</v>
      </c>
      <c r="S66" s="99">
        <v>0</v>
      </c>
      <c r="T66" s="99">
        <v>0</v>
      </c>
      <c r="U66" s="93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5">
        <v>2410000</v>
      </c>
      <c r="AB66" s="39" t="str">
        <f t="shared" si="5"/>
        <v>A-02-02-01-004Adquisición de Firmas Digitales</v>
      </c>
      <c r="AC66" s="40">
        <f>+VLOOKUP(AB66,'[1]Presupuesto 2019'!CO:CP,2,0)</f>
        <v>2410000</v>
      </c>
      <c r="AD66" s="40">
        <f t="shared" si="3"/>
        <v>0</v>
      </c>
    </row>
    <row r="67" spans="1:30" ht="33.75" customHeight="1" x14ac:dyDescent="0.25">
      <c r="A67" s="96"/>
      <c r="B67" s="42"/>
      <c r="C67" s="112" t="s">
        <v>112</v>
      </c>
      <c r="D67" s="92" t="s">
        <v>113</v>
      </c>
      <c r="E67" s="93">
        <v>239764000</v>
      </c>
      <c r="F67" s="94">
        <v>0</v>
      </c>
      <c r="G67" s="94">
        <v>0</v>
      </c>
      <c r="H67" s="94">
        <v>0</v>
      </c>
      <c r="I67" s="94">
        <v>0</v>
      </c>
      <c r="J67" s="94">
        <v>0</v>
      </c>
      <c r="K67" s="94">
        <f t="shared" si="1"/>
        <v>0</v>
      </c>
      <c r="L67" s="94">
        <v>0</v>
      </c>
      <c r="M67" s="94">
        <v>0</v>
      </c>
      <c r="N67" s="94">
        <v>0</v>
      </c>
      <c r="O67" s="94">
        <v>0</v>
      </c>
      <c r="P67" s="94">
        <v>0</v>
      </c>
      <c r="Q67" s="94">
        <f t="shared" si="2"/>
        <v>0</v>
      </c>
      <c r="R67" s="94">
        <v>0</v>
      </c>
      <c r="S67" s="94">
        <v>0</v>
      </c>
      <c r="T67" s="94">
        <v>0</v>
      </c>
      <c r="U67" s="93">
        <v>0</v>
      </c>
      <c r="V67" s="94">
        <v>0</v>
      </c>
      <c r="W67" s="94">
        <v>0</v>
      </c>
      <c r="X67" s="94">
        <v>0</v>
      </c>
      <c r="Y67" s="94">
        <v>0</v>
      </c>
      <c r="Z67" s="94">
        <v>-47000000</v>
      </c>
      <c r="AA67" s="95">
        <v>192764000</v>
      </c>
      <c r="AB67" s="39" t="str">
        <f t="shared" si="5"/>
        <v>A-08-04-01Tributo tarifa Control Fiscal Contraloría General de la República</v>
      </c>
      <c r="AC67" s="40">
        <f>+VLOOKUP(AB67,'[1]Presupuesto 2019'!CO:CP,2,0)</f>
        <v>192764000</v>
      </c>
      <c r="AD67" s="40">
        <f t="shared" si="3"/>
        <v>0</v>
      </c>
    </row>
    <row r="68" spans="1:30" ht="30.75" customHeight="1" x14ac:dyDescent="0.25">
      <c r="A68" s="33" t="s">
        <v>114</v>
      </c>
      <c r="B68" s="117" t="s">
        <v>115</v>
      </c>
      <c r="C68" s="112" t="s">
        <v>116</v>
      </c>
      <c r="D68" s="92" t="s">
        <v>117</v>
      </c>
      <c r="E68" s="93">
        <v>0</v>
      </c>
      <c r="F68" s="94">
        <v>0</v>
      </c>
      <c r="G68" s="94">
        <v>0</v>
      </c>
      <c r="H68" s="94">
        <v>0</v>
      </c>
      <c r="I68" s="94">
        <v>0</v>
      </c>
      <c r="J68" s="97">
        <v>0</v>
      </c>
      <c r="K68" s="97">
        <f t="shared" si="1"/>
        <v>0</v>
      </c>
      <c r="L68" s="94">
        <v>0</v>
      </c>
      <c r="M68" s="94">
        <v>0</v>
      </c>
      <c r="N68" s="97">
        <v>0</v>
      </c>
      <c r="O68" s="97">
        <v>0</v>
      </c>
      <c r="P68" s="94">
        <v>0</v>
      </c>
      <c r="Q68" s="94">
        <f t="shared" si="2"/>
        <v>0</v>
      </c>
      <c r="R68" s="94">
        <v>0</v>
      </c>
      <c r="S68" s="94">
        <v>37200000</v>
      </c>
      <c r="T68" s="94">
        <v>0</v>
      </c>
      <c r="U68" s="93">
        <v>37200000</v>
      </c>
      <c r="V68" s="94">
        <v>0</v>
      </c>
      <c r="W68" s="94">
        <v>0</v>
      </c>
      <c r="X68" s="94">
        <v>0</v>
      </c>
      <c r="Y68" s="94">
        <v>0</v>
      </c>
      <c r="Z68" s="94">
        <v>0</v>
      </c>
      <c r="AA68" s="95">
        <v>37200000</v>
      </c>
      <c r="AB68" s="39" t="str">
        <f t="shared" si="5"/>
        <v>A-02-02-01-003Adquisición de elementos requeridos para el funcionamiento</v>
      </c>
      <c r="AC68" s="40">
        <f>+VLOOKUP(AB68,'[1]Presupuesto 2019'!CO:CP,2,0)</f>
        <v>37200000</v>
      </c>
      <c r="AD68" s="40">
        <f t="shared" si="3"/>
        <v>0</v>
      </c>
    </row>
    <row r="69" spans="1:30" ht="20.25" customHeight="1" x14ac:dyDescent="0.25">
      <c r="A69" s="33"/>
      <c r="B69" s="42"/>
      <c r="C69" s="112" t="s">
        <v>116</v>
      </c>
      <c r="D69" s="92" t="s">
        <v>118</v>
      </c>
      <c r="E69" s="93">
        <v>20000000</v>
      </c>
      <c r="F69" s="94">
        <v>0</v>
      </c>
      <c r="G69" s="94">
        <v>0</v>
      </c>
      <c r="H69" s="94">
        <v>0</v>
      </c>
      <c r="I69" s="94">
        <v>0</v>
      </c>
      <c r="J69" s="93">
        <v>-2048262</v>
      </c>
      <c r="K69" s="97">
        <f t="shared" si="1"/>
        <v>-2048262</v>
      </c>
      <c r="L69" s="94">
        <v>0</v>
      </c>
      <c r="M69" s="94">
        <v>0</v>
      </c>
      <c r="N69" s="93">
        <v>-1001197</v>
      </c>
      <c r="O69" s="98">
        <v>-66000</v>
      </c>
      <c r="P69" s="99">
        <v>-28000</v>
      </c>
      <c r="Q69" s="99">
        <f t="shared" si="2"/>
        <v>-1095197</v>
      </c>
      <c r="R69" s="99">
        <v>0</v>
      </c>
      <c r="S69" s="99">
        <v>-322600</v>
      </c>
      <c r="T69" s="99">
        <v>-6618220</v>
      </c>
      <c r="U69" s="93">
        <v>-6940820</v>
      </c>
      <c r="V69" s="99">
        <v>-2671317</v>
      </c>
      <c r="W69" s="99">
        <v>-4011900</v>
      </c>
      <c r="X69" s="99">
        <v>0</v>
      </c>
      <c r="Y69" s="99">
        <v>0</v>
      </c>
      <c r="Z69" s="99">
        <v>0</v>
      </c>
      <c r="AA69" s="95">
        <v>3232504</v>
      </c>
      <c r="AB69" s="39" t="str">
        <f t="shared" si="5"/>
        <v>A-02-02-01-003Caja Menor</v>
      </c>
      <c r="AC69" s="40">
        <f>+VLOOKUP(AB69,'[1]Presupuesto 2019'!CO:CP,2,0)</f>
        <v>3232504</v>
      </c>
      <c r="AD69" s="40">
        <f t="shared" si="3"/>
        <v>0</v>
      </c>
    </row>
    <row r="70" spans="1:30" ht="20.25" customHeight="1" x14ac:dyDescent="0.25">
      <c r="A70" s="96"/>
      <c r="B70" s="42"/>
      <c r="C70" s="112" t="s">
        <v>116</v>
      </c>
      <c r="D70" s="92" t="s">
        <v>119</v>
      </c>
      <c r="E70" s="93">
        <v>1500000</v>
      </c>
      <c r="F70" s="94">
        <v>0</v>
      </c>
      <c r="G70" s="94">
        <v>0</v>
      </c>
      <c r="H70" s="94">
        <v>0</v>
      </c>
      <c r="I70" s="94">
        <v>0</v>
      </c>
      <c r="J70" s="94">
        <v>0</v>
      </c>
      <c r="K70" s="94">
        <f t="shared" si="1"/>
        <v>0</v>
      </c>
      <c r="L70" s="94">
        <v>0</v>
      </c>
      <c r="M70" s="94">
        <v>0</v>
      </c>
      <c r="N70" s="94">
        <v>0</v>
      </c>
      <c r="O70" s="94">
        <v>0</v>
      </c>
      <c r="P70" s="94">
        <v>0</v>
      </c>
      <c r="Q70" s="94">
        <f t="shared" si="2"/>
        <v>0</v>
      </c>
      <c r="R70" s="94">
        <v>0</v>
      </c>
      <c r="S70" s="94">
        <v>0</v>
      </c>
      <c r="T70" s="94">
        <v>0</v>
      </c>
      <c r="U70" s="93">
        <v>0</v>
      </c>
      <c r="V70" s="94">
        <v>0</v>
      </c>
      <c r="W70" s="94">
        <v>0</v>
      </c>
      <c r="X70" s="94">
        <v>0</v>
      </c>
      <c r="Y70" s="94">
        <v>0</v>
      </c>
      <c r="Z70" s="94">
        <v>0</v>
      </c>
      <c r="AA70" s="95">
        <v>1500000</v>
      </c>
      <c r="AB70" s="39" t="str">
        <f t="shared" si="5"/>
        <v>A-02-02-01-003Caja Menor - Combustible / Aceite</v>
      </c>
      <c r="AC70" s="40">
        <f>+VLOOKUP(AB70,'[1]Presupuesto 2019'!CO:CP,2,0)</f>
        <v>1500000</v>
      </c>
      <c r="AD70" s="40">
        <f t="shared" si="3"/>
        <v>0</v>
      </c>
    </row>
    <row r="71" spans="1:30" ht="20.25" customHeight="1" x14ac:dyDescent="0.25">
      <c r="A71" s="96"/>
      <c r="B71" s="42"/>
      <c r="C71" s="112" t="s">
        <v>116</v>
      </c>
      <c r="D71" s="92" t="s">
        <v>120</v>
      </c>
      <c r="E71" s="93">
        <v>6000000</v>
      </c>
      <c r="F71" s="94">
        <v>0</v>
      </c>
      <c r="G71" s="94">
        <v>0</v>
      </c>
      <c r="H71" s="93">
        <v>-1500000</v>
      </c>
      <c r="I71" s="94">
        <v>0</v>
      </c>
      <c r="J71" s="94">
        <v>0</v>
      </c>
      <c r="K71" s="94">
        <f t="shared" si="1"/>
        <v>-1500000</v>
      </c>
      <c r="L71" s="94">
        <v>0</v>
      </c>
      <c r="M71" s="94">
        <v>0</v>
      </c>
      <c r="N71" s="93">
        <v>70042</v>
      </c>
      <c r="O71" s="98">
        <v>66000</v>
      </c>
      <c r="P71" s="99">
        <v>28000</v>
      </c>
      <c r="Q71" s="99">
        <f t="shared" si="2"/>
        <v>164042</v>
      </c>
      <c r="R71" s="99">
        <v>0</v>
      </c>
      <c r="S71" s="99">
        <v>0</v>
      </c>
      <c r="T71" s="99">
        <v>1543138</v>
      </c>
      <c r="U71" s="93">
        <v>1543138</v>
      </c>
      <c r="V71" s="99">
        <v>0</v>
      </c>
      <c r="W71" s="99">
        <v>0</v>
      </c>
      <c r="X71" s="99">
        <v>0</v>
      </c>
      <c r="Y71" s="99">
        <v>0</v>
      </c>
      <c r="Z71" s="99">
        <v>0</v>
      </c>
      <c r="AA71" s="95">
        <v>6207180</v>
      </c>
      <c r="AB71" s="39" t="str">
        <f t="shared" si="5"/>
        <v>A-02-02-01-003Caja Menor - Diversos</v>
      </c>
      <c r="AC71" s="40">
        <f>+VLOOKUP(AB71,'[1]Presupuesto 2019'!CO:CP,2,0)</f>
        <v>6207180</v>
      </c>
      <c r="AD71" s="40">
        <f t="shared" si="3"/>
        <v>0</v>
      </c>
    </row>
    <row r="72" spans="1:30" ht="20.25" customHeight="1" x14ac:dyDescent="0.25">
      <c r="A72" s="96"/>
      <c r="B72" s="42"/>
      <c r="C72" s="112" t="s">
        <v>116</v>
      </c>
      <c r="D72" s="92" t="s">
        <v>121</v>
      </c>
      <c r="E72" s="93">
        <v>75204034</v>
      </c>
      <c r="F72" s="94">
        <v>0</v>
      </c>
      <c r="G72" s="94">
        <v>0</v>
      </c>
      <c r="H72" s="94">
        <v>0</v>
      </c>
      <c r="I72" s="94">
        <v>0</v>
      </c>
      <c r="J72" s="94">
        <v>0</v>
      </c>
      <c r="K72" s="94">
        <f t="shared" si="1"/>
        <v>0</v>
      </c>
      <c r="L72" s="94">
        <v>0</v>
      </c>
      <c r="M72" s="94">
        <v>0</v>
      </c>
      <c r="N72" s="94">
        <v>0</v>
      </c>
      <c r="O72" s="94">
        <v>0</v>
      </c>
      <c r="P72" s="94">
        <v>0</v>
      </c>
      <c r="Q72" s="94">
        <f t="shared" si="2"/>
        <v>0</v>
      </c>
      <c r="R72" s="94">
        <v>0</v>
      </c>
      <c r="S72" s="94">
        <v>0</v>
      </c>
      <c r="T72" s="94">
        <v>0</v>
      </c>
      <c r="U72" s="93">
        <v>0</v>
      </c>
      <c r="V72" s="94">
        <v>0</v>
      </c>
      <c r="W72" s="94">
        <v>0</v>
      </c>
      <c r="X72" s="94">
        <v>0</v>
      </c>
      <c r="Y72" s="94">
        <v>0</v>
      </c>
      <c r="Z72" s="94">
        <v>0</v>
      </c>
      <c r="AA72" s="95">
        <v>75204034</v>
      </c>
      <c r="AB72" s="39" t="str">
        <f t="shared" si="5"/>
        <v>A-02-02-01-003Contratación para Suministro de Combustible</v>
      </c>
      <c r="AC72" s="40">
        <f>+VLOOKUP(AB72,'[1]Presupuesto 2019'!CO:CP,2,0)</f>
        <v>75204034</v>
      </c>
      <c r="AD72" s="40">
        <f t="shared" si="3"/>
        <v>0</v>
      </c>
    </row>
    <row r="73" spans="1:30" ht="20.25" customHeight="1" x14ac:dyDescent="0.25">
      <c r="A73" s="96"/>
      <c r="B73" s="42"/>
      <c r="C73" s="112" t="s">
        <v>116</v>
      </c>
      <c r="D73" s="92" t="s">
        <v>122</v>
      </c>
      <c r="E73" s="93">
        <v>0</v>
      </c>
      <c r="F73" s="94">
        <v>0</v>
      </c>
      <c r="G73" s="94">
        <v>0</v>
      </c>
      <c r="H73" s="94"/>
      <c r="I73" s="94"/>
      <c r="J73" s="94"/>
      <c r="K73" s="94">
        <v>0</v>
      </c>
      <c r="L73" s="94">
        <v>0</v>
      </c>
      <c r="M73" s="94">
        <v>0</v>
      </c>
      <c r="N73" s="94"/>
      <c r="O73" s="97"/>
      <c r="P73" s="94"/>
      <c r="Q73" s="94">
        <v>0</v>
      </c>
      <c r="R73" s="94">
        <v>0</v>
      </c>
      <c r="S73" s="94">
        <v>0</v>
      </c>
      <c r="T73" s="94">
        <v>5000000</v>
      </c>
      <c r="U73" s="93">
        <v>5000000</v>
      </c>
      <c r="V73" s="94">
        <v>0</v>
      </c>
      <c r="W73" s="94">
        <v>0</v>
      </c>
      <c r="X73" s="94">
        <v>0</v>
      </c>
      <c r="Y73" s="94">
        <v>2000000</v>
      </c>
      <c r="Z73" s="94">
        <v>0</v>
      </c>
      <c r="AA73" s="95">
        <v>7000000</v>
      </c>
      <c r="AB73" s="39" t="str">
        <f t="shared" si="5"/>
        <v>A-02-02-01-003Contratación Servicio de vehículo</v>
      </c>
      <c r="AC73" s="40">
        <f>+VLOOKUP(AB73,'[1]Presupuesto 2019'!CO:CP,2,0)</f>
        <v>7000000</v>
      </c>
      <c r="AD73" s="40">
        <f t="shared" ref="AD73:AD136" si="6">+AA73-AC73</f>
        <v>0</v>
      </c>
    </row>
    <row r="74" spans="1:30" ht="20.25" customHeight="1" x14ac:dyDescent="0.25">
      <c r="A74" s="96"/>
      <c r="B74" s="42"/>
      <c r="C74" s="112" t="s">
        <v>116</v>
      </c>
      <c r="D74" s="118" t="s">
        <v>123</v>
      </c>
      <c r="E74" s="93">
        <v>68562225</v>
      </c>
      <c r="F74" s="94">
        <v>0</v>
      </c>
      <c r="G74" s="94">
        <v>0</v>
      </c>
      <c r="H74" s="94">
        <v>0</v>
      </c>
      <c r="I74" s="94">
        <v>0</v>
      </c>
      <c r="J74" s="94">
        <v>0</v>
      </c>
      <c r="K74" s="94">
        <f t="shared" ref="K74:K141" si="7">SUM(H74:J74)</f>
        <v>0</v>
      </c>
      <c r="L74" s="94">
        <v>0</v>
      </c>
      <c r="M74" s="94">
        <v>0</v>
      </c>
      <c r="N74" s="94">
        <v>0</v>
      </c>
      <c r="O74" s="98">
        <v>-2407225</v>
      </c>
      <c r="P74" s="99">
        <v>0</v>
      </c>
      <c r="Q74" s="99">
        <f t="shared" ref="Q74:Q141" si="8">SUM(N74:P74)</f>
        <v>-2407225</v>
      </c>
      <c r="R74" s="99">
        <v>0</v>
      </c>
      <c r="S74" s="99">
        <v>0</v>
      </c>
      <c r="T74" s="99">
        <v>0</v>
      </c>
      <c r="U74" s="93">
        <v>0</v>
      </c>
      <c r="V74" s="99">
        <v>0</v>
      </c>
      <c r="W74" s="99">
        <v>0</v>
      </c>
      <c r="X74" s="99">
        <v>0</v>
      </c>
      <c r="Y74" s="99">
        <v>0</v>
      </c>
      <c r="Z74" s="99">
        <v>0</v>
      </c>
      <c r="AA74" s="95">
        <v>66155000</v>
      </c>
      <c r="AB74" s="39" t="str">
        <f t="shared" si="5"/>
        <v>A-02-02-01-003Mantenimiento Parque Automotor</v>
      </c>
      <c r="AC74" s="40">
        <v>66155000</v>
      </c>
      <c r="AD74" s="40">
        <f t="shared" si="6"/>
        <v>0</v>
      </c>
    </row>
    <row r="75" spans="1:30" ht="20.25" customHeight="1" x14ac:dyDescent="0.25">
      <c r="A75" s="96"/>
      <c r="B75" s="42"/>
      <c r="C75" s="112" t="s">
        <v>116</v>
      </c>
      <c r="D75" s="118" t="s">
        <v>124</v>
      </c>
      <c r="E75" s="93">
        <v>0</v>
      </c>
      <c r="F75" s="94">
        <v>0</v>
      </c>
      <c r="G75" s="94">
        <v>0</v>
      </c>
      <c r="H75" s="94">
        <v>0</v>
      </c>
      <c r="I75" s="94">
        <v>0</v>
      </c>
      <c r="J75" s="94">
        <v>0</v>
      </c>
      <c r="K75" s="94">
        <f t="shared" si="7"/>
        <v>0</v>
      </c>
      <c r="L75" s="94">
        <v>0</v>
      </c>
      <c r="M75" s="94">
        <v>0</v>
      </c>
      <c r="N75" s="94">
        <v>0</v>
      </c>
      <c r="O75" s="98">
        <v>0</v>
      </c>
      <c r="P75" s="99">
        <v>0</v>
      </c>
      <c r="Q75" s="99">
        <f t="shared" si="8"/>
        <v>0</v>
      </c>
      <c r="R75" s="99">
        <v>8024400</v>
      </c>
      <c r="S75" s="99">
        <v>0</v>
      </c>
      <c r="T75" s="99">
        <v>5070560</v>
      </c>
      <c r="U75" s="93">
        <v>13094960</v>
      </c>
      <c r="V75" s="99">
        <v>0</v>
      </c>
      <c r="W75" s="99">
        <v>-5771224</v>
      </c>
      <c r="X75" s="99">
        <v>0</v>
      </c>
      <c r="Y75" s="99">
        <v>0</v>
      </c>
      <c r="Z75" s="99">
        <v>0</v>
      </c>
      <c r="AA75" s="95">
        <v>7323736</v>
      </c>
      <c r="AB75" s="39" t="str">
        <f t="shared" si="5"/>
        <v>A-02-02-01-003Elementos para el Plan de Gestión Ambiental</v>
      </c>
      <c r="AC75" s="40">
        <f>+VLOOKUP(AB75,'[1]Presupuesto 2019'!CO:CP,2,0)</f>
        <v>7323736</v>
      </c>
      <c r="AD75" s="40">
        <f t="shared" si="6"/>
        <v>0</v>
      </c>
    </row>
    <row r="76" spans="1:30" ht="20.25" customHeight="1" x14ac:dyDescent="0.25">
      <c r="A76" s="96"/>
      <c r="B76" s="42"/>
      <c r="C76" s="112" t="s">
        <v>125</v>
      </c>
      <c r="D76" s="92" t="s">
        <v>126</v>
      </c>
      <c r="E76" s="93">
        <v>500000</v>
      </c>
      <c r="F76" s="94">
        <v>0</v>
      </c>
      <c r="G76" s="94">
        <v>0</v>
      </c>
      <c r="H76" s="94">
        <v>0</v>
      </c>
      <c r="I76" s="94">
        <v>0</v>
      </c>
      <c r="J76" s="94">
        <v>0</v>
      </c>
      <c r="K76" s="94">
        <f t="shared" si="7"/>
        <v>0</v>
      </c>
      <c r="L76" s="94">
        <v>0</v>
      </c>
      <c r="M76" s="94">
        <v>0</v>
      </c>
      <c r="N76" s="94">
        <v>0</v>
      </c>
      <c r="O76" s="94">
        <v>0</v>
      </c>
      <c r="P76" s="94">
        <v>0</v>
      </c>
      <c r="Q76" s="94">
        <f t="shared" si="8"/>
        <v>0</v>
      </c>
      <c r="R76" s="94">
        <v>0</v>
      </c>
      <c r="S76" s="94">
        <v>0</v>
      </c>
      <c r="T76" s="94">
        <v>0</v>
      </c>
      <c r="U76" s="93">
        <v>0</v>
      </c>
      <c r="V76" s="94">
        <v>0</v>
      </c>
      <c r="W76" s="94">
        <v>0</v>
      </c>
      <c r="X76" s="94">
        <v>0</v>
      </c>
      <c r="Y76" s="94">
        <v>0</v>
      </c>
      <c r="Z76" s="94">
        <v>0</v>
      </c>
      <c r="AA76" s="95">
        <v>500000</v>
      </c>
      <c r="AB76" s="39" t="str">
        <f t="shared" si="5"/>
        <v>A-02-02-02-006Caja Menor - Energia</v>
      </c>
      <c r="AC76" s="40">
        <f>+VLOOKUP(AB76,'[1]Presupuesto 2019'!CO:CP,2,0)</f>
        <v>500000</v>
      </c>
      <c r="AD76" s="40">
        <f t="shared" si="6"/>
        <v>0</v>
      </c>
    </row>
    <row r="77" spans="1:30" ht="20.25" customHeight="1" x14ac:dyDescent="0.25">
      <c r="A77" s="96"/>
      <c r="B77" s="42"/>
      <c r="C77" s="112" t="s">
        <v>125</v>
      </c>
      <c r="D77" s="92" t="s">
        <v>127</v>
      </c>
      <c r="E77" s="93">
        <v>500000</v>
      </c>
      <c r="F77" s="94">
        <v>0</v>
      </c>
      <c r="G77" s="94">
        <v>0</v>
      </c>
      <c r="H77" s="94">
        <v>0</v>
      </c>
      <c r="I77" s="94">
        <v>0</v>
      </c>
      <c r="J77" s="94">
        <v>0</v>
      </c>
      <c r="K77" s="94">
        <f t="shared" si="7"/>
        <v>0</v>
      </c>
      <c r="L77" s="94">
        <v>0</v>
      </c>
      <c r="M77" s="94">
        <v>0</v>
      </c>
      <c r="N77" s="94">
        <v>0</v>
      </c>
      <c r="O77" s="94">
        <v>0</v>
      </c>
      <c r="P77" s="94">
        <v>0</v>
      </c>
      <c r="Q77" s="94">
        <f t="shared" si="8"/>
        <v>0</v>
      </c>
      <c r="R77" s="94">
        <v>0</v>
      </c>
      <c r="S77" s="94">
        <v>0</v>
      </c>
      <c r="T77" s="94">
        <v>0</v>
      </c>
      <c r="U77" s="93">
        <v>0</v>
      </c>
      <c r="V77" s="94">
        <v>0</v>
      </c>
      <c r="W77" s="94">
        <v>0</v>
      </c>
      <c r="X77" s="94">
        <v>0</v>
      </c>
      <c r="Y77" s="94">
        <v>0</v>
      </c>
      <c r="Z77" s="94">
        <v>0</v>
      </c>
      <c r="AA77" s="95">
        <v>500000</v>
      </c>
      <c r="AB77" s="39" t="str">
        <f t="shared" si="5"/>
        <v>A-02-02-02-006Caja Menor - Gas</v>
      </c>
      <c r="AC77" s="40">
        <f>+VLOOKUP(AB77,'[1]Presupuesto 2019'!CO:CP,2,0)</f>
        <v>500000</v>
      </c>
      <c r="AD77" s="40">
        <f t="shared" si="6"/>
        <v>0</v>
      </c>
    </row>
    <row r="78" spans="1:30" ht="20.25" customHeight="1" x14ac:dyDescent="0.25">
      <c r="A78" s="96"/>
      <c r="B78" s="42"/>
      <c r="C78" s="112" t="s">
        <v>125</v>
      </c>
      <c r="D78" s="92" t="s">
        <v>122</v>
      </c>
      <c r="E78" s="93">
        <v>193578824</v>
      </c>
      <c r="F78" s="94">
        <v>0</v>
      </c>
      <c r="G78" s="94">
        <v>0</v>
      </c>
      <c r="H78" s="94">
        <v>0</v>
      </c>
      <c r="I78" s="94">
        <v>0</v>
      </c>
      <c r="J78" s="94">
        <v>0</v>
      </c>
      <c r="K78" s="94">
        <f t="shared" si="7"/>
        <v>0</v>
      </c>
      <c r="L78" s="94">
        <v>0</v>
      </c>
      <c r="M78" s="94">
        <v>0</v>
      </c>
      <c r="N78" s="94">
        <v>0</v>
      </c>
      <c r="O78" s="94">
        <v>0</v>
      </c>
      <c r="P78" s="94">
        <v>150000000</v>
      </c>
      <c r="Q78" s="94">
        <f t="shared" si="8"/>
        <v>150000000</v>
      </c>
      <c r="R78" s="94">
        <v>0</v>
      </c>
      <c r="S78" s="94">
        <v>0</v>
      </c>
      <c r="T78" s="94">
        <v>-5000000</v>
      </c>
      <c r="U78" s="93">
        <v>-5000000</v>
      </c>
      <c r="V78" s="94">
        <v>0</v>
      </c>
      <c r="W78" s="94">
        <v>0</v>
      </c>
      <c r="X78" s="94">
        <v>0</v>
      </c>
      <c r="Y78" s="94">
        <v>-2000000</v>
      </c>
      <c r="Z78" s="94">
        <v>0</v>
      </c>
      <c r="AA78" s="95">
        <v>336578824</v>
      </c>
      <c r="AB78" s="39" t="str">
        <f t="shared" si="5"/>
        <v>A-02-02-02-006Contratación Servicio de vehículo</v>
      </c>
      <c r="AC78" s="40">
        <f>+VLOOKUP(AB78,'[1]Presupuesto 2019'!CO:CP,2,0)</f>
        <v>336578824</v>
      </c>
      <c r="AD78" s="40">
        <f t="shared" si="6"/>
        <v>0</v>
      </c>
    </row>
    <row r="79" spans="1:30" ht="20.25" customHeight="1" x14ac:dyDescent="0.25">
      <c r="A79" s="96"/>
      <c r="B79" s="42"/>
      <c r="C79" s="112" t="s">
        <v>125</v>
      </c>
      <c r="D79" s="92" t="s">
        <v>128</v>
      </c>
      <c r="E79" s="93">
        <v>116390000</v>
      </c>
      <c r="F79" s="94">
        <v>0</v>
      </c>
      <c r="G79" s="94">
        <v>0</v>
      </c>
      <c r="H79" s="94">
        <v>0</v>
      </c>
      <c r="I79" s="94">
        <v>0</v>
      </c>
      <c r="J79" s="93">
        <v>-232000</v>
      </c>
      <c r="K79" s="97">
        <f t="shared" si="7"/>
        <v>-232000</v>
      </c>
      <c r="L79" s="94">
        <v>0</v>
      </c>
      <c r="M79" s="94">
        <v>0</v>
      </c>
      <c r="N79" s="94">
        <v>0</v>
      </c>
      <c r="O79" s="94">
        <v>0</v>
      </c>
      <c r="P79" s="94">
        <v>0</v>
      </c>
      <c r="Q79" s="94">
        <f t="shared" si="8"/>
        <v>0</v>
      </c>
      <c r="R79" s="94">
        <v>0</v>
      </c>
      <c r="S79" s="94">
        <v>0</v>
      </c>
      <c r="T79" s="94">
        <v>0</v>
      </c>
      <c r="U79" s="93">
        <v>0</v>
      </c>
      <c r="V79" s="94">
        <v>0</v>
      </c>
      <c r="W79" s="94">
        <v>0</v>
      </c>
      <c r="X79" s="94">
        <v>0</v>
      </c>
      <c r="Y79" s="94">
        <v>0</v>
      </c>
      <c r="Z79" s="94">
        <v>0</v>
      </c>
      <c r="AA79" s="95">
        <v>116158000</v>
      </c>
      <c r="AB79" s="39" t="str">
        <f t="shared" si="5"/>
        <v>A-02-02-02-006Servicios Públicos - Energia</v>
      </c>
      <c r="AC79" s="40">
        <f>+VLOOKUP(AB79,'[1]Presupuesto 2019'!CO:CP,2,0)</f>
        <v>116158000</v>
      </c>
      <c r="AD79" s="40">
        <f t="shared" si="6"/>
        <v>0</v>
      </c>
    </row>
    <row r="80" spans="1:30" ht="20.25" customHeight="1" x14ac:dyDescent="0.25">
      <c r="A80" s="96"/>
      <c r="B80" s="42"/>
      <c r="C80" s="112" t="s">
        <v>125</v>
      </c>
      <c r="D80" s="92" t="s">
        <v>129</v>
      </c>
      <c r="E80" s="93">
        <v>114045750</v>
      </c>
      <c r="F80" s="94">
        <v>0</v>
      </c>
      <c r="G80" s="94">
        <v>0</v>
      </c>
      <c r="H80" s="94">
        <v>0</v>
      </c>
      <c r="I80" s="94">
        <v>0</v>
      </c>
      <c r="J80" s="94">
        <v>0</v>
      </c>
      <c r="K80" s="94">
        <f t="shared" si="7"/>
        <v>0</v>
      </c>
      <c r="L80" s="94">
        <v>0</v>
      </c>
      <c r="M80" s="94">
        <v>0</v>
      </c>
      <c r="N80" s="94">
        <v>0</v>
      </c>
      <c r="O80" s="94">
        <v>0</v>
      </c>
      <c r="P80" s="94">
        <v>0</v>
      </c>
      <c r="Q80" s="94">
        <f t="shared" si="8"/>
        <v>0</v>
      </c>
      <c r="R80" s="94">
        <v>0</v>
      </c>
      <c r="S80" s="94">
        <v>4400000</v>
      </c>
      <c r="T80" s="94">
        <v>0</v>
      </c>
      <c r="U80" s="93">
        <v>4400000</v>
      </c>
      <c r="V80" s="94">
        <v>0</v>
      </c>
      <c r="W80" s="94">
        <v>-5731496</v>
      </c>
      <c r="X80" s="94">
        <v>0</v>
      </c>
      <c r="Y80" s="94">
        <v>0</v>
      </c>
      <c r="Z80" s="94">
        <v>-1260079</v>
      </c>
      <c r="AA80" s="95">
        <v>111454175</v>
      </c>
      <c r="AB80" s="39" t="str">
        <f t="shared" si="5"/>
        <v>A-02-02-02-006Aseo Cafetería y Mantenimiento - Cafeteria</v>
      </c>
      <c r="AC80" s="40">
        <f>+VLOOKUP(AB80,'[1]Presupuesto 2019'!CO:CP,2,0)</f>
        <v>111454175</v>
      </c>
      <c r="AD80" s="40">
        <f t="shared" si="6"/>
        <v>0</v>
      </c>
    </row>
    <row r="81" spans="1:30" ht="20.25" customHeight="1" x14ac:dyDescent="0.25">
      <c r="A81" s="96"/>
      <c r="B81" s="47"/>
      <c r="C81" s="112" t="s">
        <v>130</v>
      </c>
      <c r="D81" s="92" t="s">
        <v>131</v>
      </c>
      <c r="E81" s="93">
        <v>1268994848</v>
      </c>
      <c r="F81" s="94">
        <v>0</v>
      </c>
      <c r="G81" s="94">
        <v>0</v>
      </c>
      <c r="H81" s="94">
        <v>0</v>
      </c>
      <c r="I81" s="94">
        <v>0</v>
      </c>
      <c r="J81" s="94">
        <v>0</v>
      </c>
      <c r="K81" s="94">
        <f t="shared" si="7"/>
        <v>0</v>
      </c>
      <c r="L81" s="94">
        <v>0</v>
      </c>
      <c r="M81" s="94">
        <v>0</v>
      </c>
      <c r="N81" s="94">
        <v>0</v>
      </c>
      <c r="O81" s="94">
        <v>0</v>
      </c>
      <c r="P81" s="94">
        <v>-150000000</v>
      </c>
      <c r="Q81" s="94">
        <f t="shared" si="8"/>
        <v>-150000000</v>
      </c>
      <c r="R81" s="94">
        <v>0</v>
      </c>
      <c r="S81" s="94">
        <v>0</v>
      </c>
      <c r="T81" s="94">
        <v>0</v>
      </c>
      <c r="U81" s="93">
        <v>0</v>
      </c>
      <c r="V81" s="94">
        <v>0</v>
      </c>
      <c r="W81" s="94">
        <v>0</v>
      </c>
      <c r="X81" s="94">
        <v>0</v>
      </c>
      <c r="Y81" s="94">
        <v>0</v>
      </c>
      <c r="Z81" s="94">
        <v>-900000000</v>
      </c>
      <c r="AA81" s="95">
        <v>218994848</v>
      </c>
      <c r="AB81" s="39" t="str">
        <f t="shared" si="5"/>
        <v>A-02-02-02-007Contratación Seguros de la Entidad</v>
      </c>
      <c r="AC81" s="40">
        <f>+VLOOKUP(AB81,'[1]Presupuesto 2019'!CO:CP,2,0)</f>
        <v>218994848</v>
      </c>
      <c r="AD81" s="40">
        <f t="shared" si="6"/>
        <v>0</v>
      </c>
    </row>
    <row r="82" spans="1:30" ht="20.25" customHeight="1" x14ac:dyDescent="0.25">
      <c r="A82" s="96"/>
      <c r="B82" s="47"/>
      <c r="C82" s="112" t="s">
        <v>130</v>
      </c>
      <c r="D82" s="92" t="s">
        <v>132</v>
      </c>
      <c r="E82" s="93">
        <v>2484838693</v>
      </c>
      <c r="F82" s="94">
        <v>0</v>
      </c>
      <c r="G82" s="94">
        <v>0</v>
      </c>
      <c r="H82" s="94">
        <v>0</v>
      </c>
      <c r="I82" s="94">
        <v>0</v>
      </c>
      <c r="J82" s="94">
        <v>0</v>
      </c>
      <c r="K82" s="94">
        <f t="shared" si="7"/>
        <v>0</v>
      </c>
      <c r="L82" s="94">
        <v>0</v>
      </c>
      <c r="M82" s="94">
        <v>0</v>
      </c>
      <c r="N82" s="94">
        <v>0</v>
      </c>
      <c r="O82" s="94">
        <v>0</v>
      </c>
      <c r="P82" s="94">
        <v>0</v>
      </c>
      <c r="Q82" s="94">
        <f t="shared" si="8"/>
        <v>0</v>
      </c>
      <c r="R82" s="94">
        <v>0</v>
      </c>
      <c r="S82" s="94">
        <v>-7532340</v>
      </c>
      <c r="T82" s="94">
        <v>0</v>
      </c>
      <c r="U82" s="93">
        <v>-7532340</v>
      </c>
      <c r="V82" s="94">
        <v>-5180588</v>
      </c>
      <c r="W82" s="94">
        <v>0</v>
      </c>
      <c r="X82" s="94">
        <v>0</v>
      </c>
      <c r="Y82" s="94">
        <v>0</v>
      </c>
      <c r="Z82" s="94">
        <v>0</v>
      </c>
      <c r="AA82" s="95">
        <v>2472125765</v>
      </c>
      <c r="AB82" s="39" t="str">
        <f t="shared" si="5"/>
        <v>A-02-02-02-007Contratos de arrendamiento Sede Central</v>
      </c>
      <c r="AC82" s="40">
        <f>+VLOOKUP(AB82,'[1]Presupuesto 2019'!CO:CP,2,0)</f>
        <v>2472125765</v>
      </c>
      <c r="AD82" s="40">
        <f t="shared" si="6"/>
        <v>0</v>
      </c>
    </row>
    <row r="83" spans="1:30" ht="27" customHeight="1" x14ac:dyDescent="0.25">
      <c r="A83" s="96"/>
      <c r="B83" s="42"/>
      <c r="C83" s="112" t="s">
        <v>44</v>
      </c>
      <c r="D83" s="92" t="s">
        <v>117</v>
      </c>
      <c r="E83" s="93">
        <v>42050599</v>
      </c>
      <c r="F83" s="94">
        <v>0</v>
      </c>
      <c r="G83" s="94">
        <v>0</v>
      </c>
      <c r="H83" s="94">
        <v>0</v>
      </c>
      <c r="I83" s="94">
        <v>0</v>
      </c>
      <c r="J83" s="94">
        <v>0</v>
      </c>
      <c r="K83" s="94">
        <f t="shared" si="7"/>
        <v>0</v>
      </c>
      <c r="L83" s="94">
        <v>0</v>
      </c>
      <c r="M83" s="94">
        <v>0</v>
      </c>
      <c r="N83" s="94">
        <v>0</v>
      </c>
      <c r="O83" s="94">
        <v>0</v>
      </c>
      <c r="P83" s="94">
        <v>0</v>
      </c>
      <c r="Q83" s="94">
        <f t="shared" si="8"/>
        <v>0</v>
      </c>
      <c r="R83" s="94">
        <v>0</v>
      </c>
      <c r="S83" s="94">
        <v>-31106599</v>
      </c>
      <c r="T83" s="94">
        <v>0</v>
      </c>
      <c r="U83" s="93">
        <v>-31106599</v>
      </c>
      <c r="V83" s="94">
        <v>0</v>
      </c>
      <c r="W83" s="94">
        <v>0</v>
      </c>
      <c r="X83" s="94">
        <v>0</v>
      </c>
      <c r="Y83" s="94">
        <v>0</v>
      </c>
      <c r="Z83" s="94">
        <v>-947</v>
      </c>
      <c r="AA83" s="95">
        <v>10943053</v>
      </c>
      <c r="AB83" s="39" t="str">
        <f t="shared" si="5"/>
        <v>A-02-02-02-008Adquisición de elementos requeridos para el funcionamiento</v>
      </c>
      <c r="AC83" s="40">
        <f>+VLOOKUP(AB83,'[1]Presupuesto 2019'!CO:CP,2,0)</f>
        <v>10943053</v>
      </c>
      <c r="AD83" s="40">
        <f t="shared" si="6"/>
        <v>0</v>
      </c>
    </row>
    <row r="84" spans="1:30" ht="20.25" customHeight="1" x14ac:dyDescent="0.25">
      <c r="A84" s="96"/>
      <c r="B84" s="42"/>
      <c r="C84" s="112" t="s">
        <v>44</v>
      </c>
      <c r="D84" s="92" t="s">
        <v>133</v>
      </c>
      <c r="E84" s="93">
        <v>1515000</v>
      </c>
      <c r="F84" s="94">
        <v>0</v>
      </c>
      <c r="G84" s="94">
        <v>0</v>
      </c>
      <c r="H84" s="94">
        <v>0</v>
      </c>
      <c r="I84" s="94">
        <v>0</v>
      </c>
      <c r="J84" s="93">
        <v>494000</v>
      </c>
      <c r="K84" s="97">
        <f t="shared" si="7"/>
        <v>494000</v>
      </c>
      <c r="L84" s="94">
        <v>0</v>
      </c>
      <c r="M84" s="94">
        <v>0</v>
      </c>
      <c r="N84" s="94">
        <v>0</v>
      </c>
      <c r="O84" s="94">
        <v>0</v>
      </c>
      <c r="P84" s="94">
        <v>0</v>
      </c>
      <c r="Q84" s="94">
        <f t="shared" si="8"/>
        <v>0</v>
      </c>
      <c r="R84" s="94">
        <v>0</v>
      </c>
      <c r="S84" s="94">
        <v>322600</v>
      </c>
      <c r="T84" s="94">
        <v>4522</v>
      </c>
      <c r="U84" s="93">
        <v>327122</v>
      </c>
      <c r="V84" s="94">
        <v>83608</v>
      </c>
      <c r="W84" s="94">
        <v>11900</v>
      </c>
      <c r="X84" s="94">
        <v>0</v>
      </c>
      <c r="Y84" s="94">
        <v>0</v>
      </c>
      <c r="Z84" s="94">
        <v>0</v>
      </c>
      <c r="AA84" s="95">
        <v>2431630</v>
      </c>
      <c r="AB84" s="39" t="str">
        <f t="shared" si="5"/>
        <v>A-02-02-02-008Caja Menor - Gastos Judiciales</v>
      </c>
      <c r="AC84" s="40">
        <f>+VLOOKUP(AB84,'[1]Presupuesto 2019'!CO:CP,2,0)</f>
        <v>2431630</v>
      </c>
      <c r="AD84" s="40">
        <f t="shared" si="6"/>
        <v>0</v>
      </c>
    </row>
    <row r="85" spans="1:30" ht="20.25" customHeight="1" x14ac:dyDescent="0.25">
      <c r="A85" s="113"/>
      <c r="B85" s="47"/>
      <c r="C85" s="114" t="s">
        <v>44</v>
      </c>
      <c r="D85" s="106" t="s">
        <v>134</v>
      </c>
      <c r="E85" s="107">
        <v>500000</v>
      </c>
      <c r="F85" s="94">
        <v>0</v>
      </c>
      <c r="G85" s="94">
        <v>0</v>
      </c>
      <c r="H85" s="94">
        <v>0</v>
      </c>
      <c r="I85" s="94">
        <v>0</v>
      </c>
      <c r="J85" s="107">
        <v>31262</v>
      </c>
      <c r="K85" s="108">
        <f t="shared" si="7"/>
        <v>31262</v>
      </c>
      <c r="L85" s="94">
        <v>0</v>
      </c>
      <c r="M85" s="94">
        <v>0</v>
      </c>
      <c r="N85" s="107">
        <v>98084</v>
      </c>
      <c r="O85" s="94">
        <v>0</v>
      </c>
      <c r="P85" s="94">
        <v>0</v>
      </c>
      <c r="Q85" s="94">
        <f t="shared" si="8"/>
        <v>98084</v>
      </c>
      <c r="R85" s="94">
        <v>0</v>
      </c>
      <c r="S85" s="94">
        <v>0</v>
      </c>
      <c r="T85" s="94">
        <v>0</v>
      </c>
      <c r="U85" s="93">
        <v>0</v>
      </c>
      <c r="V85" s="94">
        <v>0</v>
      </c>
      <c r="W85" s="94">
        <v>0</v>
      </c>
      <c r="X85" s="94">
        <v>0</v>
      </c>
      <c r="Y85" s="94">
        <v>0</v>
      </c>
      <c r="Z85" s="94">
        <v>0</v>
      </c>
      <c r="AA85" s="95">
        <v>629346</v>
      </c>
      <c r="AB85" s="39" t="str">
        <f t="shared" si="5"/>
        <v>A-02-02-02-008Caja Menor - Telefono, Fax y otros</v>
      </c>
      <c r="AC85" s="40">
        <f>+VLOOKUP(AB85,'[1]Presupuesto 2019'!CO:CP,2,0)</f>
        <v>629346</v>
      </c>
      <c r="AD85" s="40">
        <f t="shared" si="6"/>
        <v>0</v>
      </c>
    </row>
    <row r="86" spans="1:30" ht="20.25" customHeight="1" x14ac:dyDescent="0.25">
      <c r="A86" s="96"/>
      <c r="B86" s="42"/>
      <c r="C86" s="112" t="s">
        <v>44</v>
      </c>
      <c r="D86" s="92" t="s">
        <v>135</v>
      </c>
      <c r="E86" s="93">
        <v>92700000</v>
      </c>
      <c r="F86" s="94">
        <v>0</v>
      </c>
      <c r="G86" s="94">
        <v>0</v>
      </c>
      <c r="H86" s="94">
        <v>0</v>
      </c>
      <c r="I86" s="94">
        <v>0</v>
      </c>
      <c r="J86" s="94">
        <v>0</v>
      </c>
      <c r="K86" s="94">
        <f t="shared" si="7"/>
        <v>0</v>
      </c>
      <c r="L86" s="94">
        <v>0</v>
      </c>
      <c r="M86" s="94">
        <v>0</v>
      </c>
      <c r="N86" s="94">
        <v>0</v>
      </c>
      <c r="O86" s="94">
        <v>0</v>
      </c>
      <c r="P86" s="94">
        <v>0</v>
      </c>
      <c r="Q86" s="94">
        <f t="shared" si="8"/>
        <v>0</v>
      </c>
      <c r="R86" s="94">
        <v>0</v>
      </c>
      <c r="S86" s="94">
        <v>0</v>
      </c>
      <c r="T86" s="94">
        <v>0</v>
      </c>
      <c r="U86" s="93">
        <v>0</v>
      </c>
      <c r="V86" s="94">
        <v>0</v>
      </c>
      <c r="W86" s="94">
        <v>0</v>
      </c>
      <c r="X86" s="94">
        <v>0</v>
      </c>
      <c r="Y86" s="94">
        <v>-29946965</v>
      </c>
      <c r="Z86" s="94">
        <v>0</v>
      </c>
      <c r="AA86" s="95">
        <v>62753035</v>
      </c>
      <c r="AB86" s="39" t="str">
        <f t="shared" si="5"/>
        <v>A-02-02-02-008Contratación para Mantenimiento Aires Acondicionados</v>
      </c>
      <c r="AC86" s="40">
        <f>+VLOOKUP(AB86,'[1]Presupuesto 2019'!CO:CP,2,0)</f>
        <v>62753035</v>
      </c>
      <c r="AD86" s="40">
        <f t="shared" si="6"/>
        <v>0</v>
      </c>
    </row>
    <row r="87" spans="1:30" ht="20.25" customHeight="1" x14ac:dyDescent="0.25">
      <c r="A87" s="113"/>
      <c r="B87" s="42"/>
      <c r="C87" s="119" t="s">
        <v>44</v>
      </c>
      <c r="D87" s="120" t="s">
        <v>123</v>
      </c>
      <c r="E87" s="108">
        <v>81520261</v>
      </c>
      <c r="F87" s="94">
        <v>0</v>
      </c>
      <c r="G87" s="94">
        <v>0</v>
      </c>
      <c r="H87" s="94">
        <v>0</v>
      </c>
      <c r="I87" s="94">
        <v>0</v>
      </c>
      <c r="J87" s="94">
        <v>0</v>
      </c>
      <c r="K87" s="94">
        <f t="shared" si="7"/>
        <v>0</v>
      </c>
      <c r="L87" s="94">
        <v>0</v>
      </c>
      <c r="M87" s="94">
        <v>0</v>
      </c>
      <c r="N87" s="94">
        <v>0</v>
      </c>
      <c r="O87" s="121">
        <v>-2915961</v>
      </c>
      <c r="P87" s="94">
        <v>0</v>
      </c>
      <c r="Q87" s="94">
        <f t="shared" si="8"/>
        <v>-2915961</v>
      </c>
      <c r="R87" s="94">
        <v>0</v>
      </c>
      <c r="S87" s="94">
        <v>0</v>
      </c>
      <c r="T87" s="94">
        <v>0</v>
      </c>
      <c r="U87" s="93">
        <v>0</v>
      </c>
      <c r="V87" s="94">
        <v>0</v>
      </c>
      <c r="W87" s="94">
        <v>0</v>
      </c>
      <c r="X87" s="94">
        <v>0</v>
      </c>
      <c r="Y87" s="94">
        <v>0</v>
      </c>
      <c r="Z87" s="94">
        <v>0</v>
      </c>
      <c r="AA87" s="95">
        <v>78604300</v>
      </c>
      <c r="AB87" s="39" t="str">
        <f t="shared" si="5"/>
        <v>A-02-02-02-008Mantenimiento Parque Automotor</v>
      </c>
      <c r="AC87" s="40">
        <f>+VLOOKUP(AB87,'[1]Presupuesto 2019'!CO:CP,2,0)</f>
        <v>78604300</v>
      </c>
      <c r="AD87" s="40">
        <f t="shared" si="6"/>
        <v>0</v>
      </c>
    </row>
    <row r="88" spans="1:30" ht="20.25" customHeight="1" x14ac:dyDescent="0.25">
      <c r="A88" s="96"/>
      <c r="B88" s="42"/>
      <c r="C88" s="116" t="s">
        <v>44</v>
      </c>
      <c r="D88" s="102" t="s">
        <v>136</v>
      </c>
      <c r="E88" s="103">
        <v>13090000</v>
      </c>
      <c r="F88" s="94">
        <v>0</v>
      </c>
      <c r="G88" s="94">
        <v>0</v>
      </c>
      <c r="H88" s="94">
        <v>0</v>
      </c>
      <c r="I88" s="94">
        <v>0</v>
      </c>
      <c r="J88" s="94">
        <v>0</v>
      </c>
      <c r="K88" s="94">
        <f t="shared" si="7"/>
        <v>0</v>
      </c>
      <c r="L88" s="94">
        <v>0</v>
      </c>
      <c r="M88" s="94">
        <v>0</v>
      </c>
      <c r="N88" s="94">
        <v>0</v>
      </c>
      <c r="O88" s="94">
        <v>0</v>
      </c>
      <c r="P88" s="94">
        <v>0</v>
      </c>
      <c r="Q88" s="94">
        <f t="shared" si="8"/>
        <v>0</v>
      </c>
      <c r="R88" s="94">
        <v>0</v>
      </c>
      <c r="S88" s="94">
        <v>0</v>
      </c>
      <c r="T88" s="94">
        <v>0</v>
      </c>
      <c r="U88" s="93">
        <v>0</v>
      </c>
      <c r="V88" s="94">
        <v>0</v>
      </c>
      <c r="W88" s="94">
        <v>0</v>
      </c>
      <c r="X88" s="94">
        <v>0</v>
      </c>
      <c r="Y88" s="94">
        <v>0</v>
      </c>
      <c r="Z88" s="94">
        <v>0</v>
      </c>
      <c r="AA88" s="95">
        <v>13090000</v>
      </c>
      <c r="AB88" s="39" t="str">
        <f t="shared" si="5"/>
        <v>A-02-02-02-008Servicios Públicos - Telefonía Celular</v>
      </c>
      <c r="AC88" s="40">
        <f>+VLOOKUP(AB88,'[1]Presupuesto 2019'!CO:CP,2,0)</f>
        <v>13090000</v>
      </c>
      <c r="AD88" s="40">
        <f t="shared" si="6"/>
        <v>0</v>
      </c>
    </row>
    <row r="89" spans="1:30" ht="20.25" customHeight="1" x14ac:dyDescent="0.25">
      <c r="A89" s="96"/>
      <c r="B89" s="42"/>
      <c r="C89" s="112" t="s">
        <v>44</v>
      </c>
      <c r="D89" s="92" t="s">
        <v>137</v>
      </c>
      <c r="E89" s="93">
        <v>299654250</v>
      </c>
      <c r="F89" s="94">
        <v>0</v>
      </c>
      <c r="G89" s="94">
        <v>0</v>
      </c>
      <c r="H89" s="94">
        <v>0</v>
      </c>
      <c r="I89" s="94">
        <v>0</v>
      </c>
      <c r="J89" s="94">
        <v>0</v>
      </c>
      <c r="K89" s="94">
        <f t="shared" si="7"/>
        <v>0</v>
      </c>
      <c r="L89" s="94">
        <v>0</v>
      </c>
      <c r="M89" s="94">
        <v>0</v>
      </c>
      <c r="N89" s="94">
        <v>0</v>
      </c>
      <c r="O89" s="94">
        <v>0</v>
      </c>
      <c r="P89" s="94">
        <v>0</v>
      </c>
      <c r="Q89" s="94">
        <f t="shared" si="8"/>
        <v>0</v>
      </c>
      <c r="R89" s="94">
        <v>0</v>
      </c>
      <c r="S89" s="94">
        <v>-2626756</v>
      </c>
      <c r="T89" s="94">
        <v>0</v>
      </c>
      <c r="U89" s="93">
        <v>-2626756</v>
      </c>
      <c r="V89" s="94">
        <v>0</v>
      </c>
      <c r="W89" s="94">
        <v>6229576</v>
      </c>
      <c r="X89" s="94">
        <v>0</v>
      </c>
      <c r="Y89" s="94">
        <v>0</v>
      </c>
      <c r="Z89" s="94">
        <v>-451</v>
      </c>
      <c r="AA89" s="95">
        <v>303256619</v>
      </c>
      <c r="AB89" s="39" t="str">
        <f t="shared" si="5"/>
        <v>A-02-02-02-008Aseo Cafetería y Mantenimiento - Aseo</v>
      </c>
      <c r="AC89" s="40">
        <f>+VLOOKUP(AB89,'[1]Presupuesto 2019'!CO:CP,2,0)</f>
        <v>303256619</v>
      </c>
      <c r="AD89" s="40">
        <f t="shared" si="6"/>
        <v>0</v>
      </c>
    </row>
    <row r="90" spans="1:30" ht="20.25" customHeight="1" x14ac:dyDescent="0.25">
      <c r="A90" s="96"/>
      <c r="B90" s="42"/>
      <c r="C90" s="112" t="s">
        <v>44</v>
      </c>
      <c r="D90" s="92" t="s">
        <v>138</v>
      </c>
      <c r="E90" s="93">
        <v>44625000</v>
      </c>
      <c r="F90" s="94">
        <v>0</v>
      </c>
      <c r="G90" s="94">
        <v>0</v>
      </c>
      <c r="H90" s="94">
        <v>0</v>
      </c>
      <c r="I90" s="94">
        <v>0</v>
      </c>
      <c r="J90" s="94">
        <v>0</v>
      </c>
      <c r="K90" s="94">
        <f t="shared" si="7"/>
        <v>0</v>
      </c>
      <c r="L90" s="94">
        <v>0</v>
      </c>
      <c r="M90" s="94">
        <v>0</v>
      </c>
      <c r="N90" s="94">
        <v>0</v>
      </c>
      <c r="O90" s="94">
        <v>0</v>
      </c>
      <c r="P90" s="94">
        <v>0</v>
      </c>
      <c r="Q90" s="94">
        <f t="shared" si="8"/>
        <v>0</v>
      </c>
      <c r="R90" s="94">
        <v>0</v>
      </c>
      <c r="S90" s="94">
        <v>-1773244</v>
      </c>
      <c r="T90" s="94">
        <v>0</v>
      </c>
      <c r="U90" s="93">
        <v>-1773244</v>
      </c>
      <c r="V90" s="94">
        <v>0</v>
      </c>
      <c r="W90" s="94">
        <v>-498080</v>
      </c>
      <c r="X90" s="94">
        <v>0</v>
      </c>
      <c r="Y90" s="94">
        <v>0</v>
      </c>
      <c r="Z90" s="94">
        <v>-738523</v>
      </c>
      <c r="AA90" s="95">
        <v>41615153</v>
      </c>
      <c r="AB90" s="39" t="str">
        <f t="shared" si="5"/>
        <v>A-02-02-02-008Aseo Cafetería y Mantenimiento - Mantenimiento</v>
      </c>
      <c r="AC90" s="40">
        <f>+VLOOKUP(AB90,'[1]Presupuesto 2019'!CO:CP,2,0)</f>
        <v>41615153</v>
      </c>
      <c r="AD90" s="40">
        <f t="shared" si="6"/>
        <v>0</v>
      </c>
    </row>
    <row r="91" spans="1:30" ht="20.25" customHeight="1" x14ac:dyDescent="0.25">
      <c r="A91" s="96"/>
      <c r="B91" s="42"/>
      <c r="C91" s="112" t="s">
        <v>139</v>
      </c>
      <c r="D91" s="92" t="s">
        <v>140</v>
      </c>
      <c r="E91" s="93">
        <v>2000000</v>
      </c>
      <c r="F91" s="94">
        <v>0</v>
      </c>
      <c r="G91" s="94">
        <v>0</v>
      </c>
      <c r="H91" s="94">
        <v>0</v>
      </c>
      <c r="I91" s="94">
        <v>0</v>
      </c>
      <c r="J91" s="94">
        <v>0</v>
      </c>
      <c r="K91" s="94">
        <f t="shared" si="7"/>
        <v>0</v>
      </c>
      <c r="L91" s="94">
        <v>0</v>
      </c>
      <c r="M91" s="94">
        <v>0</v>
      </c>
      <c r="N91" s="94">
        <v>0</v>
      </c>
      <c r="O91" s="94">
        <v>0</v>
      </c>
      <c r="P91" s="94">
        <v>0</v>
      </c>
      <c r="Q91" s="94">
        <f t="shared" si="8"/>
        <v>0</v>
      </c>
      <c r="R91" s="94">
        <v>0</v>
      </c>
      <c r="S91" s="94">
        <v>0</v>
      </c>
      <c r="T91" s="94">
        <v>0</v>
      </c>
      <c r="U91" s="93">
        <v>0</v>
      </c>
      <c r="V91" s="94">
        <v>0</v>
      </c>
      <c r="W91" s="94">
        <v>0</v>
      </c>
      <c r="X91" s="94">
        <v>0</v>
      </c>
      <c r="Y91" s="94">
        <v>0</v>
      </c>
      <c r="Z91" s="94">
        <v>0</v>
      </c>
      <c r="AA91" s="95">
        <v>2000000</v>
      </c>
      <c r="AB91" s="39" t="str">
        <f t="shared" si="5"/>
        <v>A-02-02-02-009Caja Menor - Acueducto</v>
      </c>
      <c r="AC91" s="40">
        <f>+VLOOKUP(AB91,'[1]Presupuesto 2019'!CO:CP,2,0)</f>
        <v>2000000</v>
      </c>
      <c r="AD91" s="40">
        <f t="shared" si="6"/>
        <v>0</v>
      </c>
    </row>
    <row r="92" spans="1:30" ht="20.25" customHeight="1" x14ac:dyDescent="0.25">
      <c r="A92" s="96"/>
      <c r="B92" s="42"/>
      <c r="C92" s="112" t="s">
        <v>139</v>
      </c>
      <c r="D92" s="92" t="s">
        <v>141</v>
      </c>
      <c r="E92" s="93">
        <v>3154230</v>
      </c>
      <c r="F92" s="94">
        <v>0</v>
      </c>
      <c r="G92" s="94">
        <v>0</v>
      </c>
      <c r="H92" s="94">
        <v>0</v>
      </c>
      <c r="I92" s="94">
        <v>0</v>
      </c>
      <c r="J92" s="93">
        <v>173000</v>
      </c>
      <c r="K92" s="97">
        <f t="shared" si="7"/>
        <v>173000</v>
      </c>
      <c r="L92" s="94">
        <v>0</v>
      </c>
      <c r="M92" s="94">
        <v>0</v>
      </c>
      <c r="N92" s="93">
        <v>191700</v>
      </c>
      <c r="O92" s="94">
        <v>0</v>
      </c>
      <c r="P92" s="94">
        <v>0</v>
      </c>
      <c r="Q92" s="94">
        <f t="shared" si="8"/>
        <v>191700</v>
      </c>
      <c r="R92" s="94">
        <v>0</v>
      </c>
      <c r="S92" s="94">
        <v>-1000000</v>
      </c>
      <c r="T92" s="94">
        <v>0</v>
      </c>
      <c r="U92" s="93">
        <v>-1000000</v>
      </c>
      <c r="V92" s="94">
        <v>0</v>
      </c>
      <c r="W92" s="94">
        <v>0</v>
      </c>
      <c r="X92" s="94">
        <v>0</v>
      </c>
      <c r="Y92" s="94">
        <v>0</v>
      </c>
      <c r="Z92" s="94">
        <v>0</v>
      </c>
      <c r="AA92" s="95">
        <v>2518930</v>
      </c>
      <c r="AB92" s="39" t="str">
        <f t="shared" si="5"/>
        <v>A-02-02-02-009Caja Menor - Exámenes médicos</v>
      </c>
      <c r="AC92" s="40">
        <f>+VLOOKUP(AB92,'[1]Presupuesto 2019'!CO:CP,2,0)</f>
        <v>2518930</v>
      </c>
      <c r="AD92" s="40">
        <f t="shared" si="6"/>
        <v>0</v>
      </c>
    </row>
    <row r="93" spans="1:30" ht="20.25" customHeight="1" x14ac:dyDescent="0.25">
      <c r="A93" s="96"/>
      <c r="B93" s="42"/>
      <c r="C93" s="112" t="s">
        <v>139</v>
      </c>
      <c r="D93" s="92" t="s">
        <v>142</v>
      </c>
      <c r="E93" s="93">
        <v>17000000</v>
      </c>
      <c r="F93" s="94">
        <v>0</v>
      </c>
      <c r="G93" s="94">
        <v>0</v>
      </c>
      <c r="H93" s="94">
        <v>0</v>
      </c>
      <c r="I93" s="94">
        <v>0</v>
      </c>
      <c r="J93" s="94">
        <v>0</v>
      </c>
      <c r="K93" s="94">
        <f t="shared" si="7"/>
        <v>0</v>
      </c>
      <c r="L93" s="94">
        <v>0</v>
      </c>
      <c r="M93" s="94">
        <v>0</v>
      </c>
      <c r="N93" s="94">
        <v>0</v>
      </c>
      <c r="O93" s="94">
        <v>0</v>
      </c>
      <c r="P93" s="94">
        <v>0</v>
      </c>
      <c r="Q93" s="94">
        <f t="shared" si="8"/>
        <v>0</v>
      </c>
      <c r="R93" s="94">
        <v>0</v>
      </c>
      <c r="S93" s="94">
        <v>0</v>
      </c>
      <c r="T93" s="94">
        <v>0</v>
      </c>
      <c r="U93" s="93">
        <v>0</v>
      </c>
      <c r="V93" s="94">
        <v>4000000</v>
      </c>
      <c r="W93" s="94">
        <v>0</v>
      </c>
      <c r="X93" s="94">
        <v>0</v>
      </c>
      <c r="Y93" s="94">
        <v>0</v>
      </c>
      <c r="Z93" s="94">
        <v>0</v>
      </c>
      <c r="AA93" s="95">
        <v>21000000</v>
      </c>
      <c r="AB93" s="39" t="str">
        <f t="shared" si="5"/>
        <v>A-02-02-02-009Servicios Públicos - Acueducto</v>
      </c>
      <c r="AC93" s="40">
        <f>+VLOOKUP(AB93,'[1]Presupuesto 2019'!CO:CP,2,0)</f>
        <v>21000000</v>
      </c>
      <c r="AD93" s="40">
        <f t="shared" si="6"/>
        <v>0</v>
      </c>
    </row>
    <row r="94" spans="1:30" ht="20.25" customHeight="1" x14ac:dyDescent="0.25">
      <c r="A94" s="96"/>
      <c r="B94" s="42"/>
      <c r="C94" s="112" t="s">
        <v>143</v>
      </c>
      <c r="D94" s="92" t="s">
        <v>144</v>
      </c>
      <c r="E94" s="93">
        <v>15771150</v>
      </c>
      <c r="F94" s="94">
        <v>0</v>
      </c>
      <c r="G94" s="94">
        <v>0</v>
      </c>
      <c r="H94" s="93">
        <v>-3100000</v>
      </c>
      <c r="I94" s="94">
        <v>0</v>
      </c>
      <c r="J94" s="94">
        <v>0</v>
      </c>
      <c r="K94" s="122">
        <f t="shared" si="7"/>
        <v>-3100000</v>
      </c>
      <c r="L94" s="94">
        <v>0</v>
      </c>
      <c r="M94" s="94">
        <v>0</v>
      </c>
      <c r="N94" s="94">
        <v>0</v>
      </c>
      <c r="O94" s="94">
        <v>0</v>
      </c>
      <c r="P94" s="94">
        <v>0</v>
      </c>
      <c r="Q94" s="94">
        <f t="shared" si="8"/>
        <v>0</v>
      </c>
      <c r="R94" s="94">
        <v>0</v>
      </c>
      <c r="S94" s="94">
        <v>-3900000</v>
      </c>
      <c r="T94" s="94">
        <v>0</v>
      </c>
      <c r="U94" s="93">
        <v>-3900000</v>
      </c>
      <c r="V94" s="94">
        <v>324149</v>
      </c>
      <c r="W94" s="94">
        <v>0</v>
      </c>
      <c r="X94" s="94">
        <v>0</v>
      </c>
      <c r="Y94" s="94">
        <v>0</v>
      </c>
      <c r="Z94" s="94">
        <v>0</v>
      </c>
      <c r="AA94" s="95">
        <v>9095299</v>
      </c>
      <c r="AB94" s="39" t="str">
        <f t="shared" si="5"/>
        <v>A-02-02-02-010Caja Menor - Viaticos</v>
      </c>
      <c r="AC94" s="40">
        <f>+VLOOKUP(AB94,'[1]Presupuesto 2019'!CO:CP,2,0)</f>
        <v>9095299</v>
      </c>
      <c r="AD94" s="40">
        <f t="shared" si="6"/>
        <v>0</v>
      </c>
    </row>
    <row r="95" spans="1:30" ht="20.25" customHeight="1" x14ac:dyDescent="0.25">
      <c r="A95" s="96"/>
      <c r="B95" s="42"/>
      <c r="C95" s="112" t="s">
        <v>35</v>
      </c>
      <c r="D95" s="92" t="s">
        <v>145</v>
      </c>
      <c r="E95" s="93">
        <v>77000000</v>
      </c>
      <c r="F95" s="94">
        <v>0</v>
      </c>
      <c r="G95" s="94">
        <v>-77000000</v>
      </c>
      <c r="H95" s="94">
        <v>0</v>
      </c>
      <c r="I95" s="94">
        <v>0</v>
      </c>
      <c r="J95" s="94">
        <v>0</v>
      </c>
      <c r="K95" s="93">
        <f t="shared" si="7"/>
        <v>0</v>
      </c>
      <c r="L95" s="93">
        <v>40000000</v>
      </c>
      <c r="M95" s="94">
        <v>0</v>
      </c>
      <c r="N95" s="93">
        <v>112300000</v>
      </c>
      <c r="O95" s="94">
        <v>0</v>
      </c>
      <c r="P95" s="94">
        <v>0</v>
      </c>
      <c r="Q95" s="94">
        <f t="shared" si="8"/>
        <v>112300000</v>
      </c>
      <c r="R95" s="94">
        <v>0</v>
      </c>
      <c r="S95" s="94">
        <v>0</v>
      </c>
      <c r="T95" s="94">
        <v>0</v>
      </c>
      <c r="U95" s="93">
        <v>0</v>
      </c>
      <c r="V95" s="94">
        <v>0</v>
      </c>
      <c r="W95" s="94">
        <v>0</v>
      </c>
      <c r="X95" s="94">
        <v>-27963945</v>
      </c>
      <c r="Y95" s="94">
        <v>7810289</v>
      </c>
      <c r="Z95" s="94">
        <v>0</v>
      </c>
      <c r="AA95" s="95">
        <v>132146344</v>
      </c>
      <c r="AB95" s="39" t="str">
        <f t="shared" si="5"/>
        <v>A-03-03-01-001Adecuaciones de las sedes de la ARN</v>
      </c>
      <c r="AC95" s="40">
        <f>+VLOOKUP(AB95,'[1]Presupuesto 2019'!CO:CP,2,0)</f>
        <v>132146344</v>
      </c>
      <c r="AD95" s="40">
        <f t="shared" si="6"/>
        <v>0</v>
      </c>
    </row>
    <row r="96" spans="1:30" ht="20.25" customHeight="1" x14ac:dyDescent="0.25">
      <c r="A96" s="96"/>
      <c r="B96" s="42"/>
      <c r="C96" s="112" t="s">
        <v>35</v>
      </c>
      <c r="D96" s="92" t="s">
        <v>146</v>
      </c>
      <c r="E96" s="93">
        <v>1727000000</v>
      </c>
      <c r="F96" s="94">
        <v>0</v>
      </c>
      <c r="G96" s="94">
        <v>0</v>
      </c>
      <c r="H96" s="94">
        <v>0</v>
      </c>
      <c r="I96" s="94">
        <v>0</v>
      </c>
      <c r="J96" s="93">
        <v>-112598574</v>
      </c>
      <c r="K96" s="93">
        <f t="shared" si="7"/>
        <v>-112598574</v>
      </c>
      <c r="L96" s="94">
        <v>0</v>
      </c>
      <c r="M96" s="94">
        <v>0</v>
      </c>
      <c r="N96" s="94">
        <v>0</v>
      </c>
      <c r="O96" s="94">
        <v>0</v>
      </c>
      <c r="P96" s="94">
        <v>0</v>
      </c>
      <c r="Q96" s="94">
        <f t="shared" si="8"/>
        <v>0</v>
      </c>
      <c r="R96" s="94">
        <v>0</v>
      </c>
      <c r="S96" s="94">
        <v>0</v>
      </c>
      <c r="T96" s="94">
        <v>0</v>
      </c>
      <c r="U96" s="93">
        <v>0</v>
      </c>
      <c r="V96" s="94">
        <v>0</v>
      </c>
      <c r="W96" s="94">
        <v>0</v>
      </c>
      <c r="X96" s="94">
        <v>-8996982</v>
      </c>
      <c r="Y96" s="94">
        <v>0</v>
      </c>
      <c r="Z96" s="94">
        <v>-22041264</v>
      </c>
      <c r="AA96" s="95">
        <v>1583363180</v>
      </c>
      <c r="AB96" s="39" t="str">
        <f t="shared" si="5"/>
        <v>A-03-03-01-001Aseo Cafetería y Mantenimiento</v>
      </c>
      <c r="AC96" s="40">
        <f>+VLOOKUP(AB96,'[1]Presupuesto 2019'!CO:CP,2,0)</f>
        <v>1583363180</v>
      </c>
      <c r="AD96" s="40">
        <f t="shared" si="6"/>
        <v>0</v>
      </c>
    </row>
    <row r="97" spans="1:30" ht="35.25" customHeight="1" x14ac:dyDescent="0.25">
      <c r="A97" s="96"/>
      <c r="B97" s="42"/>
      <c r="C97" s="112" t="s">
        <v>35</v>
      </c>
      <c r="D97" s="92" t="s">
        <v>147</v>
      </c>
      <c r="E97" s="93">
        <v>2906321575</v>
      </c>
      <c r="F97" s="94">
        <v>0</v>
      </c>
      <c r="G97" s="94">
        <v>-114400000</v>
      </c>
      <c r="H97" s="94">
        <v>0</v>
      </c>
      <c r="I97" s="94">
        <v>0</v>
      </c>
      <c r="J97" s="94">
        <v>0</v>
      </c>
      <c r="K97" s="93">
        <f t="shared" si="7"/>
        <v>0</v>
      </c>
      <c r="L97" s="93">
        <v>114400000</v>
      </c>
      <c r="M97" s="94">
        <v>0</v>
      </c>
      <c r="N97" s="94">
        <v>0</v>
      </c>
      <c r="O97" s="94">
        <v>0</v>
      </c>
      <c r="P97" s="94">
        <v>0</v>
      </c>
      <c r="Q97" s="94">
        <f t="shared" si="8"/>
        <v>0</v>
      </c>
      <c r="R97" s="94">
        <v>0</v>
      </c>
      <c r="S97" s="94">
        <v>0</v>
      </c>
      <c r="T97" s="94">
        <v>0</v>
      </c>
      <c r="U97" s="93">
        <v>0</v>
      </c>
      <c r="V97" s="94">
        <v>0</v>
      </c>
      <c r="W97" s="94">
        <v>0</v>
      </c>
      <c r="X97" s="94">
        <v>-100610459</v>
      </c>
      <c r="Y97" s="94">
        <v>0</v>
      </c>
      <c r="Z97" s="94">
        <v>0</v>
      </c>
      <c r="AA97" s="95">
        <v>2805711116</v>
      </c>
      <c r="AB97" s="39" t="str">
        <f t="shared" si="5"/>
        <v>A-03-03-01-001Contratos de arrendamiento inmuebles para Grupos Territoriales</v>
      </c>
      <c r="AC97" s="40">
        <f>+VLOOKUP(AB97,'[1]Presupuesto 2019'!CO:CP,2,0)</f>
        <v>2805711116</v>
      </c>
      <c r="AD97" s="40">
        <f t="shared" si="6"/>
        <v>0</v>
      </c>
    </row>
    <row r="98" spans="1:30" ht="28.5" customHeight="1" x14ac:dyDescent="0.25">
      <c r="A98" s="96"/>
      <c r="B98" s="42"/>
      <c r="C98" s="112" t="s">
        <v>35</v>
      </c>
      <c r="D98" s="92" t="s">
        <v>148</v>
      </c>
      <c r="E98" s="93">
        <v>7210000</v>
      </c>
      <c r="F98" s="94">
        <v>0</v>
      </c>
      <c r="G98" s="94">
        <v>0</v>
      </c>
      <c r="H98" s="94">
        <v>0</v>
      </c>
      <c r="I98" s="94">
        <v>0</v>
      </c>
      <c r="J98" s="94">
        <v>0</v>
      </c>
      <c r="K98" s="93">
        <f t="shared" si="7"/>
        <v>0</v>
      </c>
      <c r="L98" s="94">
        <v>0</v>
      </c>
      <c r="M98" s="94">
        <v>0</v>
      </c>
      <c r="N98" s="94">
        <v>0</v>
      </c>
      <c r="O98" s="94">
        <v>0</v>
      </c>
      <c r="P98" s="94">
        <v>0</v>
      </c>
      <c r="Q98" s="94">
        <f t="shared" si="8"/>
        <v>0</v>
      </c>
      <c r="R98" s="94">
        <v>0</v>
      </c>
      <c r="S98" s="94">
        <v>0</v>
      </c>
      <c r="T98" s="94">
        <v>0</v>
      </c>
      <c r="U98" s="93">
        <v>0</v>
      </c>
      <c r="V98" s="94">
        <v>0</v>
      </c>
      <c r="W98" s="94">
        <v>0</v>
      </c>
      <c r="X98" s="94">
        <v>-7210000</v>
      </c>
      <c r="Y98" s="94">
        <v>0</v>
      </c>
      <c r="Z98" s="94">
        <v>0</v>
      </c>
      <c r="AA98" s="95">
        <v>0</v>
      </c>
      <c r="AB98" s="39" t="str">
        <f t="shared" si="5"/>
        <v>A-03-03-01-001Mudanzas y Traslado de Bienes Muebles Grupo Territorial</v>
      </c>
      <c r="AC98" s="40">
        <f>+VLOOKUP(AB98,'[1]Presupuesto 2019'!CO:CP,2,0)</f>
        <v>0</v>
      </c>
      <c r="AD98" s="40">
        <f t="shared" si="6"/>
        <v>0</v>
      </c>
    </row>
    <row r="99" spans="1:30" ht="20.25" customHeight="1" x14ac:dyDescent="0.25">
      <c r="A99" s="96"/>
      <c r="B99" s="42"/>
      <c r="C99" s="112" t="s">
        <v>35</v>
      </c>
      <c r="D99" s="92" t="s">
        <v>149</v>
      </c>
      <c r="E99" s="93">
        <v>740000000</v>
      </c>
      <c r="F99" s="94">
        <v>0</v>
      </c>
      <c r="G99" s="94">
        <v>0</v>
      </c>
      <c r="H99" s="94">
        <v>0</v>
      </c>
      <c r="I99" s="94">
        <v>0</v>
      </c>
      <c r="J99" s="94">
        <v>0</v>
      </c>
      <c r="K99" s="93">
        <f t="shared" si="7"/>
        <v>0</v>
      </c>
      <c r="L99" s="94">
        <v>0</v>
      </c>
      <c r="M99" s="94">
        <v>0</v>
      </c>
      <c r="N99" s="94">
        <v>0</v>
      </c>
      <c r="O99" s="94">
        <v>0</v>
      </c>
      <c r="P99" s="94">
        <v>0</v>
      </c>
      <c r="Q99" s="94">
        <f t="shared" si="8"/>
        <v>0</v>
      </c>
      <c r="R99" s="94">
        <v>0</v>
      </c>
      <c r="S99" s="94">
        <v>0</v>
      </c>
      <c r="T99" s="94">
        <v>0</v>
      </c>
      <c r="U99" s="93">
        <v>0</v>
      </c>
      <c r="V99" s="94">
        <v>0</v>
      </c>
      <c r="W99" s="94">
        <v>0</v>
      </c>
      <c r="X99" s="94">
        <v>0</v>
      </c>
      <c r="Y99" s="94">
        <v>0</v>
      </c>
      <c r="Z99" s="94">
        <v>0</v>
      </c>
      <c r="AA99" s="95">
        <v>740000000</v>
      </c>
      <c r="AB99" s="39" t="str">
        <f t="shared" si="5"/>
        <v>A-03-03-01-001Servicios Publicos - Grupos Territoriales</v>
      </c>
      <c r="AC99" s="40">
        <f>+VLOOKUP(AB99,'[1]Presupuesto 2019'!CO:CP,2,0)</f>
        <v>740000000</v>
      </c>
      <c r="AD99" s="40">
        <f t="shared" si="6"/>
        <v>0</v>
      </c>
    </row>
    <row r="100" spans="1:30" ht="20.25" customHeight="1" x14ac:dyDescent="0.25">
      <c r="A100" s="96"/>
      <c r="B100" s="42"/>
      <c r="C100" s="112" t="s">
        <v>35</v>
      </c>
      <c r="D100" s="92" t="s">
        <v>150</v>
      </c>
      <c r="E100" s="94">
        <v>0</v>
      </c>
      <c r="F100" s="94">
        <v>0</v>
      </c>
      <c r="G100" s="94">
        <v>616668334</v>
      </c>
      <c r="H100" s="93">
        <v>2000000000</v>
      </c>
      <c r="I100" s="94">
        <v>0</v>
      </c>
      <c r="J100" s="94">
        <v>0</v>
      </c>
      <c r="K100" s="123">
        <f t="shared" si="7"/>
        <v>2000000000</v>
      </c>
      <c r="L100" s="94">
        <v>0</v>
      </c>
      <c r="M100" s="93">
        <v>19132543617</v>
      </c>
      <c r="N100" s="94">
        <v>0</v>
      </c>
      <c r="O100" s="98">
        <v>-20000000</v>
      </c>
      <c r="P100" s="99">
        <v>-47600000</v>
      </c>
      <c r="Q100" s="99">
        <f t="shared" si="8"/>
        <v>-67600000</v>
      </c>
      <c r="R100" s="99">
        <v>0</v>
      </c>
      <c r="S100" s="99">
        <v>0</v>
      </c>
      <c r="T100" s="99">
        <v>0</v>
      </c>
      <c r="U100" s="93">
        <v>0</v>
      </c>
      <c r="V100" s="99">
        <v>2040000000</v>
      </c>
      <c r="W100" s="99">
        <v>0</v>
      </c>
      <c r="X100" s="99">
        <v>0</v>
      </c>
      <c r="Y100" s="99">
        <v>0</v>
      </c>
      <c r="Z100" s="99">
        <v>-450000000</v>
      </c>
      <c r="AA100" s="95">
        <v>23271611951</v>
      </c>
      <c r="AB100" s="39" t="str">
        <f t="shared" si="5"/>
        <v>A-03-03-01-001Administración de los ETCR</v>
      </c>
      <c r="AC100" s="40">
        <f>+VLOOKUP(AB100,'[1]Presupuesto 2019'!CO:CP,2,0)</f>
        <v>23271611951</v>
      </c>
      <c r="AD100" s="40">
        <f t="shared" si="6"/>
        <v>0</v>
      </c>
    </row>
    <row r="101" spans="1:30" ht="20.25" customHeight="1" x14ac:dyDescent="0.25">
      <c r="A101" s="96"/>
      <c r="B101" s="47"/>
      <c r="C101" s="112" t="s">
        <v>35</v>
      </c>
      <c r="D101" s="92" t="s">
        <v>151</v>
      </c>
      <c r="E101" s="94">
        <v>0</v>
      </c>
      <c r="F101" s="94">
        <v>0</v>
      </c>
      <c r="G101" s="94">
        <v>0</v>
      </c>
      <c r="H101" s="94">
        <v>0</v>
      </c>
      <c r="I101" s="94">
        <v>0</v>
      </c>
      <c r="J101" s="93">
        <v>112598574</v>
      </c>
      <c r="K101" s="124">
        <f t="shared" si="7"/>
        <v>112598574</v>
      </c>
      <c r="L101" s="94">
        <v>0</v>
      </c>
      <c r="M101" s="94">
        <v>0</v>
      </c>
      <c r="N101" s="93">
        <v>96000000</v>
      </c>
      <c r="O101" s="94">
        <v>0</v>
      </c>
      <c r="P101" s="94">
        <v>0</v>
      </c>
      <c r="Q101" s="94">
        <f t="shared" si="8"/>
        <v>96000000</v>
      </c>
      <c r="R101" s="94">
        <v>0</v>
      </c>
      <c r="S101" s="94">
        <v>0</v>
      </c>
      <c r="T101" s="94">
        <v>0</v>
      </c>
      <c r="U101" s="93">
        <v>0</v>
      </c>
      <c r="V101" s="94">
        <v>0</v>
      </c>
      <c r="W101" s="94">
        <v>0</v>
      </c>
      <c r="X101" s="94">
        <v>0</v>
      </c>
      <c r="Y101" s="94">
        <v>0</v>
      </c>
      <c r="Z101" s="94">
        <v>0</v>
      </c>
      <c r="AA101" s="95">
        <v>208598574</v>
      </c>
      <c r="AB101" s="39" t="str">
        <f t="shared" si="5"/>
        <v>A-03-03-01-001Adquisición elementos de Ferreteria</v>
      </c>
      <c r="AC101" s="40">
        <f>+VLOOKUP(AB101,'[1]Presupuesto 2019'!CO:CP,2,0)</f>
        <v>208598574</v>
      </c>
      <c r="AD101" s="40">
        <f t="shared" si="6"/>
        <v>0</v>
      </c>
    </row>
    <row r="102" spans="1:30" ht="20.25" customHeight="1" x14ac:dyDescent="0.25">
      <c r="A102" s="96"/>
      <c r="B102" s="47"/>
      <c r="C102" s="112" t="s">
        <v>110</v>
      </c>
      <c r="D102" s="92" t="s">
        <v>152</v>
      </c>
      <c r="E102" s="94">
        <v>0</v>
      </c>
      <c r="F102" s="94">
        <v>0</v>
      </c>
      <c r="G102" s="94">
        <v>0</v>
      </c>
      <c r="H102" s="93">
        <v>1500000</v>
      </c>
      <c r="I102" s="94">
        <v>0</v>
      </c>
      <c r="J102" s="93">
        <v>1350000</v>
      </c>
      <c r="K102" s="124">
        <f t="shared" si="7"/>
        <v>2850000</v>
      </c>
      <c r="L102" s="94">
        <v>0</v>
      </c>
      <c r="M102" s="94">
        <v>0</v>
      </c>
      <c r="N102" s="93">
        <v>641371</v>
      </c>
      <c r="O102" s="94">
        <v>0</v>
      </c>
      <c r="P102" s="94">
        <v>0</v>
      </c>
      <c r="Q102" s="94">
        <f t="shared" si="8"/>
        <v>641371</v>
      </c>
      <c r="R102" s="94">
        <v>0</v>
      </c>
      <c r="S102" s="94">
        <v>0</v>
      </c>
      <c r="T102" s="94">
        <v>0</v>
      </c>
      <c r="U102" s="93">
        <v>0</v>
      </c>
      <c r="V102" s="94">
        <v>0</v>
      </c>
      <c r="W102" s="94">
        <v>0</v>
      </c>
      <c r="X102" s="94">
        <v>0</v>
      </c>
      <c r="Y102" s="94">
        <v>0</v>
      </c>
      <c r="Z102" s="94">
        <v>0</v>
      </c>
      <c r="AA102" s="95">
        <v>3491371</v>
      </c>
      <c r="AB102" s="39" t="str">
        <f t="shared" si="5"/>
        <v>A-02-02-01-004Caja Menor - Productos Metalicos</v>
      </c>
      <c r="AC102" s="40">
        <f>+VLOOKUP(AB102,'[1]Presupuesto 2019'!CO:CP,2,0)</f>
        <v>3491371</v>
      </c>
      <c r="AD102" s="40">
        <f t="shared" si="6"/>
        <v>0</v>
      </c>
    </row>
    <row r="103" spans="1:30" ht="20.25" customHeight="1" x14ac:dyDescent="0.25">
      <c r="A103" s="96"/>
      <c r="B103" s="47"/>
      <c r="C103" s="125" t="s">
        <v>153</v>
      </c>
      <c r="D103" s="126" t="s">
        <v>145</v>
      </c>
      <c r="E103" s="127">
        <v>0</v>
      </c>
      <c r="F103" s="127">
        <v>0</v>
      </c>
      <c r="G103" s="127">
        <v>0</v>
      </c>
      <c r="H103" s="128">
        <v>0</v>
      </c>
      <c r="I103" s="127">
        <v>0</v>
      </c>
      <c r="J103" s="97">
        <v>0</v>
      </c>
      <c r="K103" s="129">
        <f t="shared" si="7"/>
        <v>0</v>
      </c>
      <c r="L103" s="127">
        <v>0</v>
      </c>
      <c r="M103" s="127">
        <v>0</v>
      </c>
      <c r="N103" s="97">
        <v>0</v>
      </c>
      <c r="O103" s="127">
        <v>0</v>
      </c>
      <c r="P103" s="127">
        <v>0</v>
      </c>
      <c r="Q103" s="127">
        <f t="shared" si="8"/>
        <v>0</v>
      </c>
      <c r="R103" s="127">
        <v>0</v>
      </c>
      <c r="S103" s="127">
        <v>21000000</v>
      </c>
      <c r="T103" s="127">
        <v>0</v>
      </c>
      <c r="U103" s="93">
        <v>21000000</v>
      </c>
      <c r="V103" s="127">
        <v>0</v>
      </c>
      <c r="W103" s="127">
        <v>0</v>
      </c>
      <c r="X103" s="127">
        <v>0</v>
      </c>
      <c r="Y103" s="127">
        <v>29946965</v>
      </c>
      <c r="Z103" s="127">
        <v>0</v>
      </c>
      <c r="AA103" s="130">
        <v>50946965</v>
      </c>
      <c r="AB103" s="39" t="str">
        <f t="shared" si="5"/>
        <v>A-02-02-02-005Adecuaciones de las sedes de la ARN</v>
      </c>
      <c r="AC103" s="40">
        <f>+VLOOKUP(AB103,'[1]Presupuesto 2019'!CO:CP,2,0)</f>
        <v>50946965</v>
      </c>
      <c r="AD103" s="40">
        <f t="shared" si="6"/>
        <v>0</v>
      </c>
    </row>
    <row r="104" spans="1:30" ht="20.25" customHeight="1" thickBot="1" x14ac:dyDescent="0.3">
      <c r="A104" s="82"/>
      <c r="B104" s="83"/>
      <c r="C104" s="131" t="s">
        <v>153</v>
      </c>
      <c r="D104" s="132" t="s">
        <v>154</v>
      </c>
      <c r="E104" s="133">
        <v>0</v>
      </c>
      <c r="F104" s="133">
        <v>0</v>
      </c>
      <c r="G104" s="133">
        <v>0</v>
      </c>
      <c r="H104" s="134">
        <v>1500000</v>
      </c>
      <c r="I104" s="133">
        <v>0</v>
      </c>
      <c r="J104" s="133">
        <v>0</v>
      </c>
      <c r="K104" s="133">
        <f t="shared" si="7"/>
        <v>1500000</v>
      </c>
      <c r="L104" s="133">
        <v>0</v>
      </c>
      <c r="M104" s="133">
        <v>0</v>
      </c>
      <c r="N104" s="133">
        <v>0</v>
      </c>
      <c r="O104" s="133">
        <v>0</v>
      </c>
      <c r="P104" s="133">
        <v>0</v>
      </c>
      <c r="Q104" s="133">
        <f t="shared" si="8"/>
        <v>0</v>
      </c>
      <c r="R104" s="133">
        <v>0</v>
      </c>
      <c r="S104" s="133">
        <v>0</v>
      </c>
      <c r="T104" s="133">
        <v>0</v>
      </c>
      <c r="U104" s="134">
        <v>0</v>
      </c>
      <c r="V104" s="133">
        <v>0</v>
      </c>
      <c r="W104" s="133">
        <v>0</v>
      </c>
      <c r="X104" s="133">
        <v>0</v>
      </c>
      <c r="Y104" s="133">
        <v>0</v>
      </c>
      <c r="Z104" s="133">
        <v>0</v>
      </c>
      <c r="AA104" s="135">
        <v>1500000</v>
      </c>
      <c r="AB104" s="39" t="str">
        <f t="shared" si="5"/>
        <v>A-02-02-02-005Caja Menor - Servicios de construcción</v>
      </c>
      <c r="AC104" s="40">
        <f>+VLOOKUP(AB104,'[1]Presupuesto 2019'!CO:CP,2,0)</f>
        <v>1500000</v>
      </c>
      <c r="AD104" s="40">
        <f t="shared" si="6"/>
        <v>0</v>
      </c>
    </row>
    <row r="105" spans="1:30" ht="30" customHeight="1" x14ac:dyDescent="0.25">
      <c r="A105" s="96"/>
      <c r="B105" s="47"/>
      <c r="C105" s="116" t="s">
        <v>155</v>
      </c>
      <c r="D105" s="102" t="s">
        <v>156</v>
      </c>
      <c r="E105" s="103">
        <v>70000000</v>
      </c>
      <c r="F105" s="108">
        <v>0</v>
      </c>
      <c r="G105" s="108">
        <v>0</v>
      </c>
      <c r="H105" s="108">
        <v>0</v>
      </c>
      <c r="I105" s="108">
        <v>0</v>
      </c>
      <c r="J105" s="108">
        <v>0</v>
      </c>
      <c r="K105" s="108">
        <f t="shared" si="7"/>
        <v>0</v>
      </c>
      <c r="L105" s="108">
        <v>0</v>
      </c>
      <c r="M105" s="108">
        <v>0</v>
      </c>
      <c r="N105" s="108">
        <v>0</v>
      </c>
      <c r="O105" s="108">
        <v>0</v>
      </c>
      <c r="P105" s="108">
        <v>0</v>
      </c>
      <c r="Q105" s="108">
        <f t="shared" si="8"/>
        <v>0</v>
      </c>
      <c r="R105" s="108">
        <v>0</v>
      </c>
      <c r="S105" s="108">
        <v>0</v>
      </c>
      <c r="T105" s="108">
        <v>-900000</v>
      </c>
      <c r="U105" s="103">
        <v>-900000</v>
      </c>
      <c r="V105" s="108">
        <v>-5000000</v>
      </c>
      <c r="W105" s="108">
        <v>0</v>
      </c>
      <c r="X105" s="108">
        <v>-1914500</v>
      </c>
      <c r="Y105" s="108">
        <v>0</v>
      </c>
      <c r="Z105" s="108">
        <v>0</v>
      </c>
      <c r="AA105" s="136">
        <v>62185500</v>
      </c>
      <c r="AB105" s="39" t="str">
        <f t="shared" si="5"/>
        <v>A-02-01-01-004Compra e instalación de aires acondicionados y ventiladores</v>
      </c>
      <c r="AC105" s="40">
        <f>+VLOOKUP(AB105,'[1]Presupuesto 2019'!CO:CP,2,0)</f>
        <v>62185500</v>
      </c>
      <c r="AD105" s="40">
        <f t="shared" si="6"/>
        <v>0</v>
      </c>
    </row>
    <row r="106" spans="1:30" ht="20.25" customHeight="1" x14ac:dyDescent="0.25">
      <c r="A106" s="96"/>
      <c r="B106" s="47"/>
      <c r="C106" s="112" t="s">
        <v>157</v>
      </c>
      <c r="D106" s="92" t="s">
        <v>158</v>
      </c>
      <c r="E106" s="93">
        <v>40094278</v>
      </c>
      <c r="F106" s="94">
        <v>0</v>
      </c>
      <c r="G106" s="94">
        <v>0</v>
      </c>
      <c r="H106" s="94">
        <v>0</v>
      </c>
      <c r="I106" s="94">
        <v>0</v>
      </c>
      <c r="J106" s="94">
        <v>0</v>
      </c>
      <c r="K106" s="94">
        <f t="shared" si="7"/>
        <v>0</v>
      </c>
      <c r="L106" s="94">
        <v>0</v>
      </c>
      <c r="M106" s="94">
        <v>0</v>
      </c>
      <c r="N106" s="94">
        <v>0</v>
      </c>
      <c r="O106" s="98">
        <v>13232307</v>
      </c>
      <c r="P106" s="99">
        <v>0</v>
      </c>
      <c r="Q106" s="99">
        <f t="shared" si="8"/>
        <v>13232307</v>
      </c>
      <c r="R106" s="99">
        <v>0</v>
      </c>
      <c r="S106" s="99">
        <v>0</v>
      </c>
      <c r="T106" s="99">
        <v>0</v>
      </c>
      <c r="U106" s="93">
        <v>0</v>
      </c>
      <c r="V106" s="99">
        <v>0</v>
      </c>
      <c r="W106" s="99">
        <v>0</v>
      </c>
      <c r="X106" s="99">
        <v>0</v>
      </c>
      <c r="Y106" s="99">
        <v>0</v>
      </c>
      <c r="Z106" s="99">
        <v>-185500</v>
      </c>
      <c r="AA106" s="95">
        <v>53141085</v>
      </c>
      <c r="AB106" s="39" t="str">
        <f t="shared" si="5"/>
        <v>A-02-01-01-003Adquisición de Mobiliario</v>
      </c>
      <c r="AC106" s="40">
        <f>+VLOOKUP(AB106,'[1]Presupuesto 2019'!CO:CP,2,0)</f>
        <v>53141085</v>
      </c>
      <c r="AD106" s="40">
        <f t="shared" si="6"/>
        <v>0</v>
      </c>
    </row>
    <row r="107" spans="1:30" ht="20.25" customHeight="1" x14ac:dyDescent="0.25">
      <c r="A107" s="96"/>
      <c r="B107" s="47"/>
      <c r="C107" s="112" t="s">
        <v>159</v>
      </c>
      <c r="D107" s="92" t="s">
        <v>160</v>
      </c>
      <c r="E107" s="93">
        <v>318000</v>
      </c>
      <c r="F107" s="94">
        <v>0</v>
      </c>
      <c r="G107" s="94">
        <v>0</v>
      </c>
      <c r="H107" s="94">
        <v>0</v>
      </c>
      <c r="I107" s="94">
        <v>0</v>
      </c>
      <c r="J107" s="93">
        <v>232000</v>
      </c>
      <c r="K107" s="97">
        <f t="shared" si="7"/>
        <v>232000</v>
      </c>
      <c r="L107" s="94">
        <v>0</v>
      </c>
      <c r="M107" s="94">
        <v>0</v>
      </c>
      <c r="N107" s="94">
        <v>0</v>
      </c>
      <c r="O107" s="94">
        <v>0</v>
      </c>
      <c r="P107" s="94">
        <v>0</v>
      </c>
      <c r="Q107" s="94">
        <f t="shared" si="8"/>
        <v>0</v>
      </c>
      <c r="R107" s="99">
        <v>0</v>
      </c>
      <c r="S107" s="99">
        <v>0</v>
      </c>
      <c r="T107" s="99">
        <v>0</v>
      </c>
      <c r="U107" s="93">
        <v>0</v>
      </c>
      <c r="V107" s="99">
        <v>0</v>
      </c>
      <c r="W107" s="99">
        <v>0</v>
      </c>
      <c r="X107" s="99">
        <v>0</v>
      </c>
      <c r="Y107" s="99">
        <v>0</v>
      </c>
      <c r="Z107" s="99">
        <v>0</v>
      </c>
      <c r="AA107" s="95">
        <v>550000</v>
      </c>
      <c r="AB107" s="39" t="str">
        <f t="shared" si="5"/>
        <v>A-08-01-02-006Impuestos y Multas</v>
      </c>
      <c r="AC107" s="40">
        <f>+VLOOKUP(AB107,'[1]Presupuesto 2019'!CO:CP,2,0)</f>
        <v>550000</v>
      </c>
      <c r="AD107" s="40">
        <f t="shared" si="6"/>
        <v>0</v>
      </c>
    </row>
    <row r="108" spans="1:30" ht="20.25" customHeight="1" x14ac:dyDescent="0.25">
      <c r="A108" s="96"/>
      <c r="B108" s="137" t="s">
        <v>161</v>
      </c>
      <c r="C108" s="112" t="s">
        <v>44</v>
      </c>
      <c r="D108" s="92" t="s">
        <v>162</v>
      </c>
      <c r="E108" s="93">
        <v>40000000</v>
      </c>
      <c r="F108" s="94">
        <v>0</v>
      </c>
      <c r="G108" s="94">
        <v>0</v>
      </c>
      <c r="H108" s="94">
        <v>0</v>
      </c>
      <c r="I108" s="94">
        <v>0</v>
      </c>
      <c r="J108" s="94">
        <v>0</v>
      </c>
      <c r="K108" s="94">
        <f t="shared" si="7"/>
        <v>0</v>
      </c>
      <c r="L108" s="94">
        <v>0</v>
      </c>
      <c r="M108" s="94">
        <v>0</v>
      </c>
      <c r="N108" s="94">
        <v>0</v>
      </c>
      <c r="O108" s="98">
        <v>-257830</v>
      </c>
      <c r="P108" s="99">
        <v>0</v>
      </c>
      <c r="Q108" s="99">
        <f t="shared" si="8"/>
        <v>-257830</v>
      </c>
      <c r="R108" s="99">
        <v>0</v>
      </c>
      <c r="S108" s="99">
        <v>0</v>
      </c>
      <c r="T108" s="99">
        <v>0</v>
      </c>
      <c r="U108" s="93">
        <v>0</v>
      </c>
      <c r="V108" s="99">
        <v>0</v>
      </c>
      <c r="W108" s="99">
        <v>0</v>
      </c>
      <c r="X108" s="99">
        <v>0</v>
      </c>
      <c r="Y108" s="99">
        <v>0</v>
      </c>
      <c r="Z108" s="99">
        <v>0</v>
      </c>
      <c r="AA108" s="95">
        <v>39742170</v>
      </c>
      <c r="AB108" s="39" t="str">
        <f t="shared" si="5"/>
        <v>A-02-02-02-008Soporte y Mantenimiento Aladino + Actualización</v>
      </c>
      <c r="AC108" s="40">
        <f>+VLOOKUP(AB108,'[1]Presupuesto 2019'!CO:CP,2,0)</f>
        <v>39742170</v>
      </c>
      <c r="AD108" s="40">
        <f t="shared" si="6"/>
        <v>0</v>
      </c>
    </row>
    <row r="109" spans="1:30" ht="20.25" customHeight="1" x14ac:dyDescent="0.25">
      <c r="A109" s="113"/>
      <c r="B109" s="138"/>
      <c r="C109" s="114" t="s">
        <v>35</v>
      </c>
      <c r="D109" s="106" t="s">
        <v>163</v>
      </c>
      <c r="E109" s="107">
        <v>239569000</v>
      </c>
      <c r="F109" s="94">
        <v>0</v>
      </c>
      <c r="G109" s="94">
        <v>37000000</v>
      </c>
      <c r="H109" s="94">
        <v>0</v>
      </c>
      <c r="I109" s="94">
        <v>0</v>
      </c>
      <c r="J109" s="107">
        <v>44807750</v>
      </c>
      <c r="K109" s="108">
        <f t="shared" si="7"/>
        <v>44807750</v>
      </c>
      <c r="L109" s="94">
        <v>0</v>
      </c>
      <c r="M109" s="94">
        <v>0</v>
      </c>
      <c r="N109" s="94">
        <v>0</v>
      </c>
      <c r="O109" s="94">
        <v>0</v>
      </c>
      <c r="P109" s="108">
        <v>0</v>
      </c>
      <c r="Q109" s="108">
        <f t="shared" si="8"/>
        <v>0</v>
      </c>
      <c r="R109" s="108">
        <v>0</v>
      </c>
      <c r="S109" s="108">
        <v>0</v>
      </c>
      <c r="T109" s="108">
        <v>0</v>
      </c>
      <c r="U109" s="93">
        <v>0</v>
      </c>
      <c r="V109" s="108">
        <v>0</v>
      </c>
      <c r="W109" s="108">
        <v>0</v>
      </c>
      <c r="X109" s="108">
        <v>-21183277</v>
      </c>
      <c r="Y109" s="108">
        <v>0</v>
      </c>
      <c r="Z109" s="108">
        <v>0</v>
      </c>
      <c r="AA109" s="136">
        <v>300193473</v>
      </c>
      <c r="AB109" s="39" t="str">
        <f t="shared" si="5"/>
        <v>A-03-03-01-001Suministro de Papeleria ARN</v>
      </c>
      <c r="AC109" s="40">
        <f>+VLOOKUP(AB109,'[1]Presupuesto 2019'!CO:CP,2,0)</f>
        <v>300193473</v>
      </c>
      <c r="AD109" s="40">
        <f t="shared" si="6"/>
        <v>0</v>
      </c>
    </row>
    <row r="110" spans="1:30" ht="20.25" customHeight="1" x14ac:dyDescent="0.25">
      <c r="A110" s="96"/>
      <c r="B110" s="139" t="s">
        <v>164</v>
      </c>
      <c r="C110" s="116" t="s">
        <v>116</v>
      </c>
      <c r="D110" s="102" t="s">
        <v>165</v>
      </c>
      <c r="E110" s="103">
        <v>43000000</v>
      </c>
      <c r="F110" s="108">
        <v>0</v>
      </c>
      <c r="G110" s="108">
        <v>0</v>
      </c>
      <c r="H110" s="108">
        <v>0</v>
      </c>
      <c r="I110" s="108">
        <v>0</v>
      </c>
      <c r="J110" s="108">
        <v>0</v>
      </c>
      <c r="K110" s="108">
        <f t="shared" si="7"/>
        <v>0</v>
      </c>
      <c r="L110" s="108">
        <v>0</v>
      </c>
      <c r="M110" s="108">
        <v>0</v>
      </c>
      <c r="N110" s="108">
        <v>0</v>
      </c>
      <c r="O110" s="98">
        <v>0</v>
      </c>
      <c r="P110" s="121">
        <v>0</v>
      </c>
      <c r="Q110" s="121">
        <f t="shared" si="8"/>
        <v>0</v>
      </c>
      <c r="R110" s="121">
        <v>0</v>
      </c>
      <c r="S110" s="121">
        <v>0</v>
      </c>
      <c r="T110" s="121">
        <v>0</v>
      </c>
      <c r="U110" s="93">
        <v>0</v>
      </c>
      <c r="V110" s="121">
        <v>0</v>
      </c>
      <c r="W110" s="121">
        <v>0</v>
      </c>
      <c r="X110" s="121">
        <v>0</v>
      </c>
      <c r="Y110" s="121">
        <v>0</v>
      </c>
      <c r="Z110" s="121">
        <v>0</v>
      </c>
      <c r="AA110" s="136">
        <v>43000000</v>
      </c>
      <c r="AB110" s="39" t="str">
        <f t="shared" si="5"/>
        <v xml:space="preserve">A-02-02-01-003Compra Insumos Gestión Documental </v>
      </c>
      <c r="AC110" s="40">
        <f>+VLOOKUP(AB110,'[1]Presupuesto 2019'!CO:CP,2,0)</f>
        <v>43000000</v>
      </c>
      <c r="AD110" s="40">
        <f t="shared" si="6"/>
        <v>0</v>
      </c>
    </row>
    <row r="111" spans="1:30" ht="38.25" customHeight="1" x14ac:dyDescent="0.25">
      <c r="A111" s="96"/>
      <c r="B111" s="42"/>
      <c r="C111" s="112" t="s">
        <v>44</v>
      </c>
      <c r="D111" s="92" t="s">
        <v>166</v>
      </c>
      <c r="E111" s="93">
        <v>5000000</v>
      </c>
      <c r="F111" s="94">
        <v>0</v>
      </c>
      <c r="G111" s="94">
        <v>0</v>
      </c>
      <c r="H111" s="94">
        <v>0</v>
      </c>
      <c r="I111" s="94">
        <v>0</v>
      </c>
      <c r="J111" s="94">
        <v>0</v>
      </c>
      <c r="K111" s="94">
        <f t="shared" si="7"/>
        <v>0</v>
      </c>
      <c r="L111" s="94">
        <v>0</v>
      </c>
      <c r="M111" s="94">
        <v>0</v>
      </c>
      <c r="N111" s="94">
        <v>0</v>
      </c>
      <c r="O111" s="94">
        <v>-5000000</v>
      </c>
      <c r="P111" s="94">
        <v>0</v>
      </c>
      <c r="Q111" s="94">
        <f t="shared" si="8"/>
        <v>-5000000</v>
      </c>
      <c r="R111" s="94">
        <v>0</v>
      </c>
      <c r="S111" s="94">
        <v>0</v>
      </c>
      <c r="T111" s="94">
        <v>0</v>
      </c>
      <c r="U111" s="93">
        <v>0</v>
      </c>
      <c r="V111" s="94">
        <v>0</v>
      </c>
      <c r="W111" s="94">
        <v>0</v>
      </c>
      <c r="X111" s="94">
        <v>0</v>
      </c>
      <c r="Y111" s="94">
        <v>0</v>
      </c>
      <c r="Z111" s="94">
        <v>0</v>
      </c>
      <c r="AA111" s="95">
        <v>0</v>
      </c>
      <c r="AB111" s="39" t="str">
        <f t="shared" si="5"/>
        <v>A-02-02-02-008Mantenimiento de equipos utilizados para el tramite de recepción documental</v>
      </c>
      <c r="AC111" s="40">
        <f>+VLOOKUP(AB111,'[1]Presupuesto 2019'!CO:CP,2,0)</f>
        <v>0</v>
      </c>
      <c r="AD111" s="40">
        <f t="shared" si="6"/>
        <v>0</v>
      </c>
    </row>
    <row r="112" spans="1:30" ht="20.25" customHeight="1" x14ac:dyDescent="0.25">
      <c r="A112" s="96"/>
      <c r="B112" s="42"/>
      <c r="C112" s="112" t="s">
        <v>35</v>
      </c>
      <c r="D112" s="92" t="s">
        <v>167</v>
      </c>
      <c r="E112" s="93">
        <v>637857081</v>
      </c>
      <c r="F112" s="94">
        <v>0</v>
      </c>
      <c r="G112" s="94">
        <v>0</v>
      </c>
      <c r="H112" s="94">
        <v>0</v>
      </c>
      <c r="I112" s="94">
        <v>0</v>
      </c>
      <c r="J112" s="94">
        <v>0</v>
      </c>
      <c r="K112" s="94">
        <f t="shared" si="7"/>
        <v>0</v>
      </c>
      <c r="L112" s="94">
        <v>0</v>
      </c>
      <c r="M112" s="94">
        <v>0</v>
      </c>
      <c r="N112" s="94">
        <v>0</v>
      </c>
      <c r="O112" s="94">
        <v>0</v>
      </c>
      <c r="P112" s="94">
        <v>0</v>
      </c>
      <c r="Q112" s="94">
        <f t="shared" si="8"/>
        <v>0</v>
      </c>
      <c r="R112" s="94">
        <v>0</v>
      </c>
      <c r="S112" s="94">
        <v>0</v>
      </c>
      <c r="T112" s="94">
        <v>0</v>
      </c>
      <c r="U112" s="93">
        <v>0</v>
      </c>
      <c r="V112" s="94">
        <v>0</v>
      </c>
      <c r="W112" s="94">
        <v>0</v>
      </c>
      <c r="X112" s="94">
        <v>0</v>
      </c>
      <c r="Y112" s="94">
        <v>0</v>
      </c>
      <c r="Z112" s="94">
        <v>0</v>
      </c>
      <c r="AA112" s="95">
        <v>637857081</v>
      </c>
      <c r="AB112" s="39" t="str">
        <f t="shared" si="5"/>
        <v xml:space="preserve">A-03-03-01-001Contrato Alquiler bodega Archivo </v>
      </c>
      <c r="AC112" s="40">
        <f>+VLOOKUP(AB112,'[1]Presupuesto 2019'!CO:CP,2,0)</f>
        <v>637857081</v>
      </c>
      <c r="AD112" s="40">
        <f t="shared" si="6"/>
        <v>0</v>
      </c>
    </row>
    <row r="113" spans="1:30" ht="20.25" customHeight="1" x14ac:dyDescent="0.25">
      <c r="A113" s="96"/>
      <c r="B113" s="42"/>
      <c r="C113" s="112" t="s">
        <v>35</v>
      </c>
      <c r="D113" s="92" t="s">
        <v>168</v>
      </c>
      <c r="E113" s="93">
        <v>428400000</v>
      </c>
      <c r="F113" s="94">
        <v>0</v>
      </c>
      <c r="G113" s="94">
        <v>0</v>
      </c>
      <c r="H113" s="94">
        <v>0</v>
      </c>
      <c r="I113" s="94">
        <v>0</v>
      </c>
      <c r="J113" s="94">
        <v>0</v>
      </c>
      <c r="K113" s="94">
        <f t="shared" si="7"/>
        <v>0</v>
      </c>
      <c r="L113" s="94">
        <v>0</v>
      </c>
      <c r="M113" s="94">
        <v>0</v>
      </c>
      <c r="N113" s="94">
        <v>0</v>
      </c>
      <c r="O113" s="94">
        <v>0</v>
      </c>
      <c r="P113" s="94">
        <v>0</v>
      </c>
      <c r="Q113" s="94">
        <f t="shared" si="8"/>
        <v>0</v>
      </c>
      <c r="R113" s="94">
        <v>0</v>
      </c>
      <c r="S113" s="94">
        <v>0</v>
      </c>
      <c r="T113" s="94">
        <v>0</v>
      </c>
      <c r="U113" s="93">
        <v>0</v>
      </c>
      <c r="V113" s="94">
        <v>0</v>
      </c>
      <c r="W113" s="94">
        <v>0</v>
      </c>
      <c r="X113" s="94">
        <v>0</v>
      </c>
      <c r="Y113" s="94">
        <v>0</v>
      </c>
      <c r="Z113" s="94">
        <v>0</v>
      </c>
      <c r="AA113" s="95">
        <v>428400000</v>
      </c>
      <c r="AB113" s="39" t="str">
        <f t="shared" si="5"/>
        <v>A-03-03-01-001Servicios Postales de Correspondencia</v>
      </c>
      <c r="AC113" s="40">
        <f>+VLOOKUP(AB113,'[1]Presupuesto 2019'!CO:CP,2,0)</f>
        <v>428400000</v>
      </c>
      <c r="AD113" s="40">
        <f t="shared" si="6"/>
        <v>0</v>
      </c>
    </row>
    <row r="114" spans="1:30" ht="20.25" customHeight="1" x14ac:dyDescent="0.25">
      <c r="A114" s="96"/>
      <c r="B114" s="42"/>
      <c r="C114" s="112" t="s">
        <v>155</v>
      </c>
      <c r="D114" s="92" t="s">
        <v>169</v>
      </c>
      <c r="E114" s="94">
        <v>0</v>
      </c>
      <c r="F114" s="94">
        <v>0</v>
      </c>
      <c r="G114" s="94">
        <v>0</v>
      </c>
      <c r="H114" s="94">
        <v>0</v>
      </c>
      <c r="I114" s="94">
        <v>0</v>
      </c>
      <c r="J114" s="94">
        <v>0</v>
      </c>
      <c r="K114" s="94">
        <f t="shared" si="7"/>
        <v>0</v>
      </c>
      <c r="L114" s="94">
        <v>0</v>
      </c>
      <c r="M114" s="94">
        <v>0</v>
      </c>
      <c r="N114" s="94">
        <v>0</v>
      </c>
      <c r="O114" s="140">
        <v>5000000</v>
      </c>
      <c r="P114" s="141">
        <v>0</v>
      </c>
      <c r="Q114" s="141">
        <f t="shared" si="8"/>
        <v>5000000</v>
      </c>
      <c r="R114" s="141">
        <v>0</v>
      </c>
      <c r="S114" s="141">
        <v>0</v>
      </c>
      <c r="T114" s="141">
        <v>0</v>
      </c>
      <c r="U114" s="93">
        <v>0</v>
      </c>
      <c r="V114" s="141">
        <v>5000000</v>
      </c>
      <c r="W114" s="141">
        <v>0</v>
      </c>
      <c r="X114" s="141">
        <v>0</v>
      </c>
      <c r="Y114" s="141">
        <v>0</v>
      </c>
      <c r="Z114" s="141">
        <v>0</v>
      </c>
      <c r="AA114" s="95">
        <v>10000000</v>
      </c>
      <c r="AB114" s="39" t="str">
        <f t="shared" si="5"/>
        <v>A-02-01-01-004Equipo de conservación documental</v>
      </c>
      <c r="AC114" s="40">
        <f>+VLOOKUP(AB114,'[1]Presupuesto 2019'!CO:CP,2,0)</f>
        <v>10000000</v>
      </c>
      <c r="AD114" s="40">
        <f t="shared" si="6"/>
        <v>0</v>
      </c>
    </row>
    <row r="115" spans="1:30" ht="30" customHeight="1" x14ac:dyDescent="0.25">
      <c r="A115" s="33" t="s">
        <v>170</v>
      </c>
      <c r="B115" s="137" t="s">
        <v>171</v>
      </c>
      <c r="C115" s="112" t="s">
        <v>172</v>
      </c>
      <c r="D115" s="92" t="s">
        <v>173</v>
      </c>
      <c r="E115" s="93">
        <v>20190000</v>
      </c>
      <c r="F115" s="94">
        <v>0</v>
      </c>
      <c r="G115" s="94">
        <v>0</v>
      </c>
      <c r="H115" s="94">
        <v>0</v>
      </c>
      <c r="I115" s="94">
        <v>0</v>
      </c>
      <c r="J115" s="94">
        <v>0</v>
      </c>
      <c r="K115" s="94">
        <f t="shared" si="7"/>
        <v>0</v>
      </c>
      <c r="L115" s="94">
        <v>0</v>
      </c>
      <c r="M115" s="94">
        <v>0</v>
      </c>
      <c r="N115" s="94">
        <v>0</v>
      </c>
      <c r="O115" s="94">
        <v>0</v>
      </c>
      <c r="P115" s="94">
        <v>0</v>
      </c>
      <c r="Q115" s="94">
        <f t="shared" si="8"/>
        <v>0</v>
      </c>
      <c r="R115" s="94">
        <v>0</v>
      </c>
      <c r="S115" s="94">
        <v>0</v>
      </c>
      <c r="T115" s="94">
        <v>-16000000</v>
      </c>
      <c r="U115" s="93">
        <v>-16000000</v>
      </c>
      <c r="V115" s="94">
        <v>0</v>
      </c>
      <c r="W115" s="94">
        <v>-4190000</v>
      </c>
      <c r="X115" s="94">
        <v>0</v>
      </c>
      <c r="Y115" s="94">
        <v>0</v>
      </c>
      <c r="Z115" s="94">
        <v>0</v>
      </c>
      <c r="AA115" s="95">
        <v>0</v>
      </c>
      <c r="AB115" s="39" t="str">
        <f t="shared" ref="AB115:AB142" si="9">+C115&amp;D115</f>
        <v>A-02-02-01-002Adquisicion de EPP, elementos ergonómicos de emergencia y otros elementos de SST</v>
      </c>
      <c r="AC115" s="40">
        <f>+VLOOKUP(AB115,'[1]Presupuesto 2019'!CO:CP,2,0)</f>
        <v>0</v>
      </c>
      <c r="AD115" s="40">
        <f t="shared" si="6"/>
        <v>0</v>
      </c>
    </row>
    <row r="116" spans="1:30" ht="20.25" customHeight="1" x14ac:dyDescent="0.25">
      <c r="A116" s="96"/>
      <c r="B116" s="42"/>
      <c r="C116" s="112" t="s">
        <v>172</v>
      </c>
      <c r="D116" s="92" t="s">
        <v>174</v>
      </c>
      <c r="E116" s="93">
        <v>2185000</v>
      </c>
      <c r="F116" s="94">
        <v>0</v>
      </c>
      <c r="G116" s="94">
        <v>0</v>
      </c>
      <c r="H116" s="94">
        <v>0</v>
      </c>
      <c r="I116" s="94">
        <v>0</v>
      </c>
      <c r="J116" s="94">
        <v>0</v>
      </c>
      <c r="K116" s="94">
        <f t="shared" si="7"/>
        <v>0</v>
      </c>
      <c r="L116" s="94">
        <v>0</v>
      </c>
      <c r="M116" s="94">
        <v>0</v>
      </c>
      <c r="N116" s="94">
        <v>0</v>
      </c>
      <c r="O116" s="98">
        <v>-93442</v>
      </c>
      <c r="P116" s="99">
        <v>0</v>
      </c>
      <c r="Q116" s="99">
        <f t="shared" si="8"/>
        <v>-93442</v>
      </c>
      <c r="R116" s="99">
        <v>0</v>
      </c>
      <c r="S116" s="99">
        <v>0</v>
      </c>
      <c r="T116" s="99">
        <v>0</v>
      </c>
      <c r="U116" s="93">
        <v>0</v>
      </c>
      <c r="V116" s="99">
        <v>0</v>
      </c>
      <c r="W116" s="99">
        <v>0</v>
      </c>
      <c r="X116" s="99">
        <v>0</v>
      </c>
      <c r="Y116" s="99">
        <v>0</v>
      </c>
      <c r="Z116" s="99">
        <v>0</v>
      </c>
      <c r="AA116" s="95">
        <v>2091558</v>
      </c>
      <c r="AB116" s="39" t="str">
        <f t="shared" si="9"/>
        <v>A-02-02-01-002Dotación de personal</v>
      </c>
      <c r="AC116" s="40">
        <f>+VLOOKUP(AB116,'[1]Presupuesto 2019'!CO:CP,2,0)</f>
        <v>2091558</v>
      </c>
      <c r="AD116" s="40">
        <f t="shared" si="6"/>
        <v>0</v>
      </c>
    </row>
    <row r="117" spans="1:30" ht="33" customHeight="1" x14ac:dyDescent="0.25">
      <c r="A117" s="96"/>
      <c r="B117" s="42"/>
      <c r="C117" s="112" t="s">
        <v>116</v>
      </c>
      <c r="D117" s="92" t="s">
        <v>173</v>
      </c>
      <c r="E117" s="93">
        <v>0</v>
      </c>
      <c r="F117" s="94">
        <v>0</v>
      </c>
      <c r="G117" s="94">
        <v>0</v>
      </c>
      <c r="H117" s="94"/>
      <c r="I117" s="94"/>
      <c r="J117" s="94"/>
      <c r="K117" s="94">
        <v>0</v>
      </c>
      <c r="L117" s="94">
        <v>0</v>
      </c>
      <c r="M117" s="94">
        <v>0</v>
      </c>
      <c r="N117" s="94"/>
      <c r="O117" s="98"/>
      <c r="P117" s="99"/>
      <c r="Q117" s="99">
        <v>0</v>
      </c>
      <c r="R117" s="99">
        <v>0</v>
      </c>
      <c r="S117" s="99">
        <v>0</v>
      </c>
      <c r="T117" s="99">
        <v>16000000</v>
      </c>
      <c r="U117" s="93">
        <v>16000000</v>
      </c>
      <c r="V117" s="99">
        <v>0</v>
      </c>
      <c r="W117" s="99">
        <v>-16000000</v>
      </c>
      <c r="X117" s="99">
        <v>0</v>
      </c>
      <c r="Y117" s="99">
        <v>0</v>
      </c>
      <c r="Z117" s="99">
        <v>0</v>
      </c>
      <c r="AA117" s="95">
        <v>0</v>
      </c>
      <c r="AB117" s="39" t="str">
        <f t="shared" si="9"/>
        <v>A-02-02-01-003Adquisicion de EPP, elementos ergonómicos de emergencia y otros elementos de SST</v>
      </c>
      <c r="AC117" s="40">
        <f>+VLOOKUP(AB117,'[1]Presupuesto 2019'!CO:CP,2,0)</f>
        <v>0</v>
      </c>
      <c r="AD117" s="40">
        <f t="shared" si="6"/>
        <v>0</v>
      </c>
    </row>
    <row r="118" spans="1:30" ht="20.25" customHeight="1" x14ac:dyDescent="0.25">
      <c r="A118" s="96"/>
      <c r="B118" s="42"/>
      <c r="C118" s="112" t="s">
        <v>125</v>
      </c>
      <c r="D118" s="92" t="s">
        <v>175</v>
      </c>
      <c r="E118" s="93">
        <v>99496000</v>
      </c>
      <c r="F118" s="94">
        <v>0</v>
      </c>
      <c r="G118" s="94">
        <v>0</v>
      </c>
      <c r="H118" s="94">
        <v>0</v>
      </c>
      <c r="I118" s="94">
        <v>0</v>
      </c>
      <c r="J118" s="94">
        <v>0</v>
      </c>
      <c r="K118" s="94">
        <f t="shared" si="7"/>
        <v>0</v>
      </c>
      <c r="L118" s="94">
        <v>0</v>
      </c>
      <c r="M118" s="94">
        <v>0</v>
      </c>
      <c r="N118" s="94">
        <v>0</v>
      </c>
      <c r="O118" s="94">
        <v>0</v>
      </c>
      <c r="P118" s="94">
        <v>0</v>
      </c>
      <c r="Q118" s="94">
        <f t="shared" si="8"/>
        <v>0</v>
      </c>
      <c r="R118" s="94">
        <v>0</v>
      </c>
      <c r="S118" s="94">
        <v>0</v>
      </c>
      <c r="T118" s="94">
        <v>0</v>
      </c>
      <c r="U118" s="93">
        <v>0</v>
      </c>
      <c r="V118" s="94">
        <v>-50000000</v>
      </c>
      <c r="W118" s="94">
        <v>0</v>
      </c>
      <c r="X118" s="94">
        <v>0</v>
      </c>
      <c r="Y118" s="94">
        <v>0</v>
      </c>
      <c r="Z118" s="94">
        <v>0</v>
      </c>
      <c r="AA118" s="95">
        <v>49496000</v>
      </c>
      <c r="AB118" s="39" t="str">
        <f t="shared" si="9"/>
        <v>A-02-02-02-006Adquisición de tiquetes al Exterior</v>
      </c>
      <c r="AC118" s="40">
        <f>+VLOOKUP(AB118,'[1]Presupuesto 2019'!CO:CP,2,0)</f>
        <v>49496000</v>
      </c>
      <c r="AD118" s="40">
        <f t="shared" si="6"/>
        <v>0</v>
      </c>
    </row>
    <row r="119" spans="1:30" ht="20.25" customHeight="1" x14ac:dyDescent="0.25">
      <c r="A119" s="96"/>
      <c r="B119" s="42"/>
      <c r="C119" s="112" t="s">
        <v>125</v>
      </c>
      <c r="D119" s="92" t="s">
        <v>176</v>
      </c>
      <c r="E119" s="93">
        <v>546303000</v>
      </c>
      <c r="F119" s="94">
        <v>0</v>
      </c>
      <c r="G119" s="94">
        <v>0</v>
      </c>
      <c r="H119" s="94">
        <v>0</v>
      </c>
      <c r="I119" s="94">
        <v>0</v>
      </c>
      <c r="J119" s="94">
        <v>0</v>
      </c>
      <c r="K119" s="94">
        <f t="shared" si="7"/>
        <v>0</v>
      </c>
      <c r="L119" s="94">
        <v>0</v>
      </c>
      <c r="M119" s="94">
        <v>0</v>
      </c>
      <c r="N119" s="94">
        <v>0</v>
      </c>
      <c r="O119" s="94">
        <v>0</v>
      </c>
      <c r="P119" s="94">
        <v>0</v>
      </c>
      <c r="Q119" s="94">
        <f t="shared" si="8"/>
        <v>0</v>
      </c>
      <c r="R119" s="94">
        <v>0</v>
      </c>
      <c r="S119" s="94">
        <v>0</v>
      </c>
      <c r="T119" s="94">
        <v>0</v>
      </c>
      <c r="U119" s="93">
        <v>0</v>
      </c>
      <c r="V119" s="94">
        <v>0</v>
      </c>
      <c r="W119" s="94">
        <v>0</v>
      </c>
      <c r="X119" s="94">
        <v>0</v>
      </c>
      <c r="Y119" s="94">
        <v>0</v>
      </c>
      <c r="Z119" s="94">
        <v>0</v>
      </c>
      <c r="AA119" s="95">
        <v>546303000</v>
      </c>
      <c r="AB119" s="39" t="str">
        <f t="shared" si="9"/>
        <v>A-02-02-02-006Adquisición de tiquetes al Interior</v>
      </c>
      <c r="AC119" s="40">
        <f>+VLOOKUP(AB119,'[1]Presupuesto 2019'!CO:CP,2,0)</f>
        <v>546303000</v>
      </c>
      <c r="AD119" s="40">
        <f t="shared" si="6"/>
        <v>0</v>
      </c>
    </row>
    <row r="120" spans="1:30" ht="20.25" customHeight="1" x14ac:dyDescent="0.25">
      <c r="A120" s="96"/>
      <c r="B120" s="42"/>
      <c r="C120" s="112" t="s">
        <v>125</v>
      </c>
      <c r="D120" s="92" t="s">
        <v>177</v>
      </c>
      <c r="E120" s="93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3"/>
      <c r="V120" s="94">
        <v>15000000</v>
      </c>
      <c r="W120" s="94">
        <v>11896372</v>
      </c>
      <c r="X120" s="94">
        <v>0</v>
      </c>
      <c r="Y120" s="94">
        <v>5000000</v>
      </c>
      <c r="Z120" s="94">
        <v>0</v>
      </c>
      <c r="AA120" s="95">
        <v>31896372</v>
      </c>
      <c r="AB120" s="39" t="str">
        <f t="shared" si="9"/>
        <v>A-02-02-02-006Comisiones y Gastos de Viaje Interior</v>
      </c>
      <c r="AC120" s="40">
        <f>+VLOOKUP(AB120,'[1]Presupuesto 2019'!CO:CP,2,0)</f>
        <v>31896372</v>
      </c>
      <c r="AD120" s="40">
        <f t="shared" si="6"/>
        <v>0</v>
      </c>
    </row>
    <row r="121" spans="1:30" ht="20.25" customHeight="1" x14ac:dyDescent="0.25">
      <c r="A121" s="96"/>
      <c r="B121" s="42"/>
      <c r="C121" s="112" t="s">
        <v>44</v>
      </c>
      <c r="D121" s="92" t="s">
        <v>178</v>
      </c>
      <c r="E121" s="93">
        <v>3860000</v>
      </c>
      <c r="F121" s="94">
        <v>0</v>
      </c>
      <c r="G121" s="94">
        <v>0</v>
      </c>
      <c r="H121" s="94">
        <v>0</v>
      </c>
      <c r="I121" s="94">
        <v>0</v>
      </c>
      <c r="J121" s="94">
        <v>0</v>
      </c>
      <c r="K121" s="94">
        <f t="shared" si="7"/>
        <v>0</v>
      </c>
      <c r="L121" s="94">
        <v>0</v>
      </c>
      <c r="M121" s="94">
        <v>0</v>
      </c>
      <c r="N121" s="94">
        <v>0</v>
      </c>
      <c r="O121" s="94">
        <v>0</v>
      </c>
      <c r="P121" s="94">
        <v>0</v>
      </c>
      <c r="Q121" s="94">
        <f t="shared" si="8"/>
        <v>0</v>
      </c>
      <c r="R121" s="94">
        <v>-3860000</v>
      </c>
      <c r="S121" s="94">
        <v>0</v>
      </c>
      <c r="T121" s="94">
        <v>0</v>
      </c>
      <c r="U121" s="93">
        <v>-3860000</v>
      </c>
      <c r="V121" s="94">
        <v>0</v>
      </c>
      <c r="W121" s="94">
        <v>0</v>
      </c>
      <c r="X121" s="94">
        <v>0</v>
      </c>
      <c r="Y121" s="94">
        <v>0</v>
      </c>
      <c r="Z121" s="94">
        <v>0</v>
      </c>
      <c r="AA121" s="95">
        <v>0</v>
      </c>
      <c r="AB121" s="39" t="str">
        <f t="shared" si="9"/>
        <v>A-02-02-02-008Implementación Teletrabajo</v>
      </c>
      <c r="AC121" s="40">
        <f>+VLOOKUP(AB121,'[1]Presupuesto 2019'!CO:CP,2,0)</f>
        <v>0</v>
      </c>
      <c r="AD121" s="40">
        <f t="shared" si="6"/>
        <v>0</v>
      </c>
    </row>
    <row r="122" spans="1:30" ht="20.25" customHeight="1" x14ac:dyDescent="0.25">
      <c r="A122" s="96"/>
      <c r="B122" s="42"/>
      <c r="C122" s="112" t="s">
        <v>44</v>
      </c>
      <c r="D122" s="92" t="s">
        <v>179</v>
      </c>
      <c r="E122" s="93">
        <v>64536000</v>
      </c>
      <c r="F122" s="94">
        <v>0</v>
      </c>
      <c r="G122" s="94">
        <v>0</v>
      </c>
      <c r="H122" s="94">
        <v>0</v>
      </c>
      <c r="I122" s="94">
        <v>0</v>
      </c>
      <c r="J122" s="94">
        <v>0</v>
      </c>
      <c r="K122" s="94">
        <f t="shared" si="7"/>
        <v>0</v>
      </c>
      <c r="L122" s="94">
        <v>0</v>
      </c>
      <c r="M122" s="94">
        <v>0</v>
      </c>
      <c r="N122" s="94">
        <v>0</v>
      </c>
      <c r="O122" s="98">
        <v>-4077693</v>
      </c>
      <c r="P122" s="99">
        <v>0</v>
      </c>
      <c r="Q122" s="99">
        <f t="shared" si="8"/>
        <v>-4077693</v>
      </c>
      <c r="R122" s="99">
        <v>0</v>
      </c>
      <c r="S122" s="99">
        <v>0</v>
      </c>
      <c r="T122" s="99">
        <v>0</v>
      </c>
      <c r="U122" s="93">
        <v>0</v>
      </c>
      <c r="V122" s="99">
        <v>4921245</v>
      </c>
      <c r="W122" s="99">
        <v>0</v>
      </c>
      <c r="X122" s="99">
        <v>0</v>
      </c>
      <c r="Y122" s="99">
        <v>0</v>
      </c>
      <c r="Z122" s="99">
        <v>0</v>
      </c>
      <c r="AA122" s="95">
        <v>65379552</v>
      </c>
      <c r="AB122" s="39" t="str">
        <f t="shared" si="9"/>
        <v>A-02-02-02-008Soporte Software Gestión Talento Humano</v>
      </c>
      <c r="AC122" s="40">
        <f>+VLOOKUP(AB122,'[1]Presupuesto 2019'!CO:CP,2,0)</f>
        <v>65379552</v>
      </c>
      <c r="AD122" s="40">
        <f t="shared" si="6"/>
        <v>0</v>
      </c>
    </row>
    <row r="123" spans="1:30" ht="20.25" customHeight="1" x14ac:dyDescent="0.25">
      <c r="A123" s="96"/>
      <c r="B123" s="42"/>
      <c r="C123" s="112" t="s">
        <v>44</v>
      </c>
      <c r="D123" s="92" t="s">
        <v>180</v>
      </c>
      <c r="E123" s="93"/>
      <c r="F123" s="94"/>
      <c r="G123" s="94"/>
      <c r="H123" s="94"/>
      <c r="I123" s="94"/>
      <c r="J123" s="94"/>
      <c r="K123" s="94"/>
      <c r="L123" s="94"/>
      <c r="M123" s="94"/>
      <c r="N123" s="94"/>
      <c r="O123" s="98"/>
      <c r="P123" s="99"/>
      <c r="Q123" s="99"/>
      <c r="R123" s="99"/>
      <c r="S123" s="99"/>
      <c r="T123" s="99"/>
      <c r="U123" s="93"/>
      <c r="V123" s="99">
        <v>2484348</v>
      </c>
      <c r="W123" s="99">
        <v>0</v>
      </c>
      <c r="X123" s="99">
        <v>0</v>
      </c>
      <c r="Y123" s="99">
        <v>0</v>
      </c>
      <c r="Z123" s="99">
        <v>0</v>
      </c>
      <c r="AA123" s="95">
        <v>2484348</v>
      </c>
      <c r="AB123" s="39" t="str">
        <f t="shared" si="9"/>
        <v>A-02-02-02-008Uso de lista de elegibles para proveer vacantes</v>
      </c>
      <c r="AC123" s="40">
        <f>+VLOOKUP(AB123,'[1]Presupuesto 2019'!CO:CP,2,0)</f>
        <v>2484348</v>
      </c>
      <c r="AD123" s="40">
        <f t="shared" si="6"/>
        <v>0</v>
      </c>
    </row>
    <row r="124" spans="1:30" ht="20.25" customHeight="1" x14ac:dyDescent="0.25">
      <c r="A124" s="96"/>
      <c r="B124" s="42"/>
      <c r="C124" s="112" t="s">
        <v>139</v>
      </c>
      <c r="D124" s="92" t="s">
        <v>181</v>
      </c>
      <c r="E124" s="93">
        <v>25000000</v>
      </c>
      <c r="F124" s="94">
        <v>0</v>
      </c>
      <c r="G124" s="94">
        <v>0</v>
      </c>
      <c r="H124" s="94">
        <v>0</v>
      </c>
      <c r="I124" s="94">
        <v>0</v>
      </c>
      <c r="J124" s="94">
        <v>0</v>
      </c>
      <c r="K124" s="94">
        <f t="shared" si="7"/>
        <v>0</v>
      </c>
      <c r="L124" s="94">
        <v>0</v>
      </c>
      <c r="M124" s="94">
        <v>0</v>
      </c>
      <c r="N124" s="94">
        <v>0</v>
      </c>
      <c r="O124" s="94">
        <v>0</v>
      </c>
      <c r="P124" s="94">
        <v>0</v>
      </c>
      <c r="Q124" s="94">
        <f t="shared" si="8"/>
        <v>0</v>
      </c>
      <c r="R124" s="94">
        <v>0</v>
      </c>
      <c r="S124" s="94">
        <v>0</v>
      </c>
      <c r="T124" s="94">
        <v>0</v>
      </c>
      <c r="U124" s="93">
        <v>0</v>
      </c>
      <c r="V124" s="94">
        <v>0</v>
      </c>
      <c r="W124" s="94">
        <v>0</v>
      </c>
      <c r="X124" s="94">
        <v>0</v>
      </c>
      <c r="Y124" s="94">
        <v>0</v>
      </c>
      <c r="Z124" s="94">
        <v>0</v>
      </c>
      <c r="AA124" s="95">
        <v>25000000</v>
      </c>
      <c r="AB124" s="39" t="str">
        <f t="shared" si="9"/>
        <v>A-02-02-02-009Actividad de Bienestar Social - Salud y educación Física</v>
      </c>
      <c r="AC124" s="40">
        <f>+VLOOKUP(AB124,'[1]Presupuesto 2019'!CO:CP,2,0)</f>
        <v>25000000</v>
      </c>
      <c r="AD124" s="40">
        <f t="shared" si="6"/>
        <v>0</v>
      </c>
    </row>
    <row r="125" spans="1:30" ht="20.25" customHeight="1" x14ac:dyDescent="0.25">
      <c r="A125" s="96"/>
      <c r="B125" s="42"/>
      <c r="C125" s="112" t="s">
        <v>139</v>
      </c>
      <c r="D125" s="92" t="s">
        <v>182</v>
      </c>
      <c r="E125" s="93">
        <v>88700000</v>
      </c>
      <c r="F125" s="94">
        <v>0</v>
      </c>
      <c r="G125" s="94">
        <v>0</v>
      </c>
      <c r="H125" s="94">
        <v>0</v>
      </c>
      <c r="I125" s="94">
        <v>0</v>
      </c>
      <c r="J125" s="94">
        <v>0</v>
      </c>
      <c r="K125" s="94">
        <f t="shared" si="7"/>
        <v>0</v>
      </c>
      <c r="L125" s="94">
        <v>0</v>
      </c>
      <c r="M125" s="94">
        <v>0</v>
      </c>
      <c r="N125" s="94">
        <v>0</v>
      </c>
      <c r="O125" s="94">
        <v>0</v>
      </c>
      <c r="P125" s="94">
        <v>0</v>
      </c>
      <c r="Q125" s="94">
        <f t="shared" si="8"/>
        <v>0</v>
      </c>
      <c r="R125" s="94">
        <v>0</v>
      </c>
      <c r="S125" s="94">
        <v>0</v>
      </c>
      <c r="T125" s="94">
        <v>0</v>
      </c>
      <c r="U125" s="93">
        <v>0</v>
      </c>
      <c r="V125" s="94">
        <v>-22485946</v>
      </c>
      <c r="W125" s="94">
        <v>0</v>
      </c>
      <c r="X125" s="94">
        <v>0</v>
      </c>
      <c r="Y125" s="94">
        <v>-700500</v>
      </c>
      <c r="Z125" s="94">
        <v>0</v>
      </c>
      <c r="AA125" s="95">
        <v>65513554</v>
      </c>
      <c r="AB125" s="39" t="str">
        <f t="shared" si="9"/>
        <v>A-02-02-02-009Capacitación Cursos y Seminarios</v>
      </c>
      <c r="AC125" s="40">
        <f>+VLOOKUP(AB125,'[1]Presupuesto 2019'!CO:CP,2,0)</f>
        <v>65513554</v>
      </c>
      <c r="AD125" s="40">
        <f t="shared" si="6"/>
        <v>0</v>
      </c>
    </row>
    <row r="126" spans="1:30" ht="51" customHeight="1" x14ac:dyDescent="0.25">
      <c r="A126" s="96"/>
      <c r="B126" s="42"/>
      <c r="C126" s="112" t="s">
        <v>139</v>
      </c>
      <c r="D126" s="92" t="s">
        <v>183</v>
      </c>
      <c r="E126" s="93">
        <v>292964221</v>
      </c>
      <c r="F126" s="94">
        <v>0</v>
      </c>
      <c r="G126" s="94">
        <v>0</v>
      </c>
      <c r="H126" s="94">
        <v>0</v>
      </c>
      <c r="I126" s="94">
        <v>0</v>
      </c>
      <c r="J126" s="94">
        <v>0</v>
      </c>
      <c r="K126" s="94">
        <f t="shared" si="7"/>
        <v>0</v>
      </c>
      <c r="L126" s="94">
        <v>0</v>
      </c>
      <c r="M126" s="94">
        <v>0</v>
      </c>
      <c r="N126" s="94">
        <v>0</v>
      </c>
      <c r="O126" s="94">
        <v>0</v>
      </c>
      <c r="P126" s="94">
        <v>0</v>
      </c>
      <c r="Q126" s="94">
        <f t="shared" si="8"/>
        <v>0</v>
      </c>
      <c r="R126" s="94">
        <v>0</v>
      </c>
      <c r="S126" s="94">
        <v>-12150221</v>
      </c>
      <c r="T126" s="94">
        <v>0</v>
      </c>
      <c r="U126" s="93">
        <v>-12150221</v>
      </c>
      <c r="V126" s="94">
        <v>0</v>
      </c>
      <c r="W126" s="94">
        <v>0</v>
      </c>
      <c r="X126" s="94">
        <v>0</v>
      </c>
      <c r="Y126" s="94">
        <v>0</v>
      </c>
      <c r="Z126" s="94">
        <v>0</v>
      </c>
      <c r="AA126" s="95">
        <v>280814000</v>
      </c>
      <c r="AB126" s="39" t="str">
        <f t="shared" si="9"/>
        <v>A-02-02-02-009Organización y logistica de las actividades a realizar por concepto de selección, salud ocupacional, bienestar y capacitación.</v>
      </c>
      <c r="AC126" s="40">
        <f>+VLOOKUP(AB126,'[1]Presupuesto 2019'!CO:CP,2,0)</f>
        <v>280814000</v>
      </c>
      <c r="AD126" s="40">
        <f t="shared" si="6"/>
        <v>0</v>
      </c>
    </row>
    <row r="127" spans="1:30" ht="46.5" customHeight="1" x14ac:dyDescent="0.25">
      <c r="A127" s="96"/>
      <c r="B127" s="42"/>
      <c r="C127" s="112" t="s">
        <v>139</v>
      </c>
      <c r="D127" s="92" t="s">
        <v>184</v>
      </c>
      <c r="E127" s="93">
        <v>66302000</v>
      </c>
      <c r="F127" s="94">
        <v>0</v>
      </c>
      <c r="G127" s="94">
        <v>0</v>
      </c>
      <c r="H127" s="94">
        <v>0</v>
      </c>
      <c r="I127" s="94">
        <v>0</v>
      </c>
      <c r="J127" s="94">
        <v>0</v>
      </c>
      <c r="K127" s="94">
        <f t="shared" si="7"/>
        <v>0</v>
      </c>
      <c r="L127" s="94">
        <v>0</v>
      </c>
      <c r="M127" s="94">
        <v>0</v>
      </c>
      <c r="N127" s="94">
        <v>0</v>
      </c>
      <c r="O127" s="98">
        <v>-1290156</v>
      </c>
      <c r="P127" s="99">
        <v>0</v>
      </c>
      <c r="Q127" s="99">
        <f t="shared" si="8"/>
        <v>-1290156</v>
      </c>
      <c r="R127" s="99">
        <v>0</v>
      </c>
      <c r="S127" s="99">
        <v>0</v>
      </c>
      <c r="T127" s="99">
        <v>0</v>
      </c>
      <c r="U127" s="93">
        <v>0</v>
      </c>
      <c r="V127" s="99">
        <v>0</v>
      </c>
      <c r="W127" s="99">
        <v>0</v>
      </c>
      <c r="X127" s="99">
        <v>0</v>
      </c>
      <c r="Y127" s="99">
        <v>-18596144</v>
      </c>
      <c r="Z127" s="99">
        <v>0</v>
      </c>
      <c r="AA127" s="95">
        <v>46415700</v>
      </c>
      <c r="AB127" s="39" t="str">
        <f t="shared" si="9"/>
        <v>A-02-02-02-009Exámenes Médicos Ocupacionales, actividades semana de la salud y vacunación ( exámenes ingreso y retiro concurso)</v>
      </c>
      <c r="AC127" s="40">
        <f>+VLOOKUP(AB127,'[1]Presupuesto 2019'!CO:CP,2,0)</f>
        <v>46415700</v>
      </c>
      <c r="AD127" s="40">
        <f t="shared" si="6"/>
        <v>0</v>
      </c>
    </row>
    <row r="128" spans="1:30" ht="20.25" customHeight="1" x14ac:dyDescent="0.25">
      <c r="A128" s="96"/>
      <c r="B128" s="42"/>
      <c r="C128" s="112" t="s">
        <v>143</v>
      </c>
      <c r="D128" s="92" t="s">
        <v>185</v>
      </c>
      <c r="E128" s="93">
        <v>59838000</v>
      </c>
      <c r="F128" s="94">
        <v>0</v>
      </c>
      <c r="G128" s="94">
        <v>0</v>
      </c>
      <c r="H128" s="94">
        <v>0</v>
      </c>
      <c r="I128" s="94">
        <v>0</v>
      </c>
      <c r="J128" s="94">
        <v>0</v>
      </c>
      <c r="K128" s="94">
        <f t="shared" si="7"/>
        <v>0</v>
      </c>
      <c r="L128" s="94">
        <v>0</v>
      </c>
      <c r="M128" s="94">
        <v>0</v>
      </c>
      <c r="N128" s="94">
        <v>0</v>
      </c>
      <c r="O128" s="94">
        <v>0</v>
      </c>
      <c r="P128" s="94">
        <v>0</v>
      </c>
      <c r="Q128" s="94">
        <f t="shared" si="8"/>
        <v>0</v>
      </c>
      <c r="R128" s="94">
        <v>0</v>
      </c>
      <c r="S128" s="94">
        <v>0</v>
      </c>
      <c r="T128" s="94">
        <v>0</v>
      </c>
      <c r="U128" s="93">
        <v>0</v>
      </c>
      <c r="V128" s="94">
        <v>-34838000</v>
      </c>
      <c r="W128" s="94">
        <v>0</v>
      </c>
      <c r="X128" s="94">
        <v>0</v>
      </c>
      <c r="Y128" s="94">
        <v>0</v>
      </c>
      <c r="Z128" s="94">
        <v>0</v>
      </c>
      <c r="AA128" s="95">
        <v>25000000</v>
      </c>
      <c r="AB128" s="39" t="str">
        <f t="shared" si="9"/>
        <v>A-02-02-02-010Comisiones y Gastos de Viaje Exterior</v>
      </c>
      <c r="AC128" s="40">
        <f>+VLOOKUP(AB128,'[1]Presupuesto 2019'!CO:CP,2,0)</f>
        <v>25000000</v>
      </c>
      <c r="AD128" s="40">
        <f t="shared" si="6"/>
        <v>0</v>
      </c>
    </row>
    <row r="129" spans="1:30" ht="20.25" customHeight="1" x14ac:dyDescent="0.25">
      <c r="A129" s="96"/>
      <c r="B129" s="42"/>
      <c r="C129" s="125" t="s">
        <v>143</v>
      </c>
      <c r="D129" s="126" t="s">
        <v>177</v>
      </c>
      <c r="E129" s="128">
        <v>490000038</v>
      </c>
      <c r="F129" s="94">
        <v>0</v>
      </c>
      <c r="G129" s="94">
        <v>0</v>
      </c>
      <c r="H129" s="94">
        <v>0</v>
      </c>
      <c r="I129" s="94">
        <v>0</v>
      </c>
      <c r="J129" s="94">
        <v>0</v>
      </c>
      <c r="K129" s="94">
        <f t="shared" si="7"/>
        <v>0</v>
      </c>
      <c r="L129" s="94">
        <v>0</v>
      </c>
      <c r="M129" s="94">
        <v>0</v>
      </c>
      <c r="N129" s="94">
        <v>0</v>
      </c>
      <c r="O129" s="94">
        <v>0</v>
      </c>
      <c r="P129" s="94">
        <v>0</v>
      </c>
      <c r="Q129" s="94">
        <f t="shared" si="8"/>
        <v>0</v>
      </c>
      <c r="R129" s="94">
        <v>0</v>
      </c>
      <c r="S129" s="94">
        <v>0</v>
      </c>
      <c r="T129" s="94">
        <v>0</v>
      </c>
      <c r="U129" s="93">
        <v>0</v>
      </c>
      <c r="V129" s="94">
        <v>80918353</v>
      </c>
      <c r="W129" s="94">
        <v>26090000</v>
      </c>
      <c r="X129" s="94">
        <v>0</v>
      </c>
      <c r="Y129" s="94">
        <v>13596144</v>
      </c>
      <c r="Z129" s="94">
        <v>0</v>
      </c>
      <c r="AA129" s="95">
        <v>610604535</v>
      </c>
      <c r="AB129" s="39" t="str">
        <f t="shared" si="9"/>
        <v>A-02-02-02-010Comisiones y Gastos de Viaje Interior</v>
      </c>
      <c r="AC129" s="40">
        <f>+VLOOKUP(AB129,'[1]Presupuesto 2019'!CO:CP,2,0)</f>
        <v>610604535</v>
      </c>
      <c r="AD129" s="40">
        <f t="shared" si="6"/>
        <v>0</v>
      </c>
    </row>
    <row r="130" spans="1:30" ht="20.25" customHeight="1" x14ac:dyDescent="0.25">
      <c r="A130" s="96"/>
      <c r="B130" s="42"/>
      <c r="C130" s="112" t="s">
        <v>35</v>
      </c>
      <c r="D130" s="92" t="s">
        <v>186</v>
      </c>
      <c r="E130" s="93">
        <v>397598000</v>
      </c>
      <c r="F130" s="94">
        <v>0</v>
      </c>
      <c r="G130" s="94">
        <v>0</v>
      </c>
      <c r="H130" s="94">
        <v>0</v>
      </c>
      <c r="I130" s="94">
        <v>0</v>
      </c>
      <c r="J130" s="94">
        <v>0</v>
      </c>
      <c r="K130" s="94">
        <f t="shared" si="7"/>
        <v>0</v>
      </c>
      <c r="L130" s="94">
        <v>0</v>
      </c>
      <c r="M130" s="94">
        <v>0</v>
      </c>
      <c r="N130" s="94">
        <v>0</v>
      </c>
      <c r="O130" s="94">
        <v>0</v>
      </c>
      <c r="P130" s="94">
        <v>0</v>
      </c>
      <c r="Q130" s="94">
        <f t="shared" si="8"/>
        <v>0</v>
      </c>
      <c r="R130" s="94">
        <v>0</v>
      </c>
      <c r="S130" s="94">
        <v>0</v>
      </c>
      <c r="T130" s="94">
        <v>0</v>
      </c>
      <c r="U130" s="93">
        <v>0</v>
      </c>
      <c r="V130" s="94">
        <v>0</v>
      </c>
      <c r="W130" s="94">
        <v>0</v>
      </c>
      <c r="X130" s="94">
        <v>0</v>
      </c>
      <c r="Y130" s="94">
        <v>0</v>
      </c>
      <c r="Z130" s="94">
        <v>0</v>
      </c>
      <c r="AA130" s="95">
        <v>397598000</v>
      </c>
      <c r="AB130" s="39" t="str">
        <f t="shared" si="9"/>
        <v xml:space="preserve">A-03-03-01-001Adquisición de tiquetes </v>
      </c>
      <c r="AC130" s="40">
        <f>+VLOOKUP(AB130,'[1]Presupuesto 2019'!CO:CP,2,0)</f>
        <v>397598000</v>
      </c>
      <c r="AD130" s="40">
        <f t="shared" si="6"/>
        <v>0</v>
      </c>
    </row>
    <row r="131" spans="1:30" ht="20.25" customHeight="1" x14ac:dyDescent="0.25">
      <c r="A131" s="96"/>
      <c r="B131" s="42"/>
      <c r="C131" s="116" t="s">
        <v>35</v>
      </c>
      <c r="D131" s="102" t="s">
        <v>187</v>
      </c>
      <c r="E131" s="103">
        <v>1313581220</v>
      </c>
      <c r="F131" s="94">
        <v>0</v>
      </c>
      <c r="G131" s="94">
        <v>-525000000</v>
      </c>
      <c r="H131" s="94">
        <v>0</v>
      </c>
      <c r="I131" s="94">
        <v>0</v>
      </c>
      <c r="J131" s="94">
        <v>0</v>
      </c>
      <c r="K131" s="97">
        <f t="shared" si="7"/>
        <v>0</v>
      </c>
      <c r="L131" s="103">
        <v>525000000</v>
      </c>
      <c r="M131" s="94">
        <v>0</v>
      </c>
      <c r="N131" s="94">
        <v>0</v>
      </c>
      <c r="O131" s="94">
        <v>0</v>
      </c>
      <c r="P131" s="94">
        <v>0</v>
      </c>
      <c r="Q131" s="94">
        <f t="shared" si="8"/>
        <v>0</v>
      </c>
      <c r="R131" s="94">
        <v>0</v>
      </c>
      <c r="S131" s="94">
        <v>0</v>
      </c>
      <c r="T131" s="94">
        <v>0</v>
      </c>
      <c r="U131" s="93">
        <v>0</v>
      </c>
      <c r="V131" s="94">
        <v>0</v>
      </c>
      <c r="W131" s="94">
        <v>100000000</v>
      </c>
      <c r="X131" s="94">
        <v>0</v>
      </c>
      <c r="Y131" s="94">
        <v>0</v>
      </c>
      <c r="Z131" s="94">
        <v>-50000000</v>
      </c>
      <c r="AA131" s="95">
        <v>1363581220</v>
      </c>
      <c r="AB131" s="39" t="str">
        <f t="shared" si="9"/>
        <v>A-03-03-01-001Comisiones y Gastos de Viaje</v>
      </c>
      <c r="AC131" s="40">
        <f>+VLOOKUP(AB131,'[1]Presupuesto 2019'!CO:CP,2,0)</f>
        <v>1363581220</v>
      </c>
      <c r="AD131" s="40">
        <f t="shared" si="6"/>
        <v>0</v>
      </c>
    </row>
    <row r="132" spans="1:30" ht="30" customHeight="1" x14ac:dyDescent="0.25">
      <c r="A132" s="96"/>
      <c r="B132" s="42"/>
      <c r="C132" s="115" t="s">
        <v>155</v>
      </c>
      <c r="D132" s="142" t="s">
        <v>173</v>
      </c>
      <c r="E132" s="97">
        <v>0</v>
      </c>
      <c r="F132" s="94">
        <v>0</v>
      </c>
      <c r="G132" s="94">
        <v>0</v>
      </c>
      <c r="H132" s="94"/>
      <c r="I132" s="94"/>
      <c r="J132" s="94"/>
      <c r="K132" s="97">
        <v>0</v>
      </c>
      <c r="L132" s="97">
        <v>0</v>
      </c>
      <c r="M132" s="94">
        <v>0</v>
      </c>
      <c r="N132" s="94"/>
      <c r="O132" s="94"/>
      <c r="P132" s="94"/>
      <c r="Q132" s="94">
        <v>0</v>
      </c>
      <c r="R132" s="94">
        <v>0</v>
      </c>
      <c r="S132" s="94">
        <v>0</v>
      </c>
      <c r="T132" s="94">
        <v>900000</v>
      </c>
      <c r="U132" s="93">
        <v>900000</v>
      </c>
      <c r="V132" s="94">
        <v>0</v>
      </c>
      <c r="W132" s="94">
        <v>0</v>
      </c>
      <c r="X132" s="94">
        <v>-900000</v>
      </c>
      <c r="Y132" s="94">
        <v>0</v>
      </c>
      <c r="Z132" s="94">
        <v>0</v>
      </c>
      <c r="AA132" s="95">
        <v>0</v>
      </c>
      <c r="AB132" s="39" t="str">
        <f t="shared" si="9"/>
        <v>A-02-01-01-004Adquisicion de EPP, elementos ergonómicos de emergencia y otros elementos de SST</v>
      </c>
      <c r="AC132" s="40">
        <f>+VLOOKUP(AB132,'[1]Presupuesto 2019'!CO:CP,2,0)</f>
        <v>0</v>
      </c>
      <c r="AD132" s="40">
        <f t="shared" si="6"/>
        <v>0</v>
      </c>
    </row>
    <row r="133" spans="1:30" ht="33" customHeight="1" x14ac:dyDescent="0.25">
      <c r="A133" s="143" t="s">
        <v>188</v>
      </c>
      <c r="B133" s="137" t="s">
        <v>189</v>
      </c>
      <c r="C133" s="114" t="s">
        <v>35</v>
      </c>
      <c r="D133" s="106" t="s">
        <v>190</v>
      </c>
      <c r="E133" s="107">
        <v>7000000</v>
      </c>
      <c r="F133" s="94">
        <v>0</v>
      </c>
      <c r="G133" s="94">
        <v>-7000000</v>
      </c>
      <c r="H133" s="94">
        <v>0</v>
      </c>
      <c r="I133" s="94">
        <v>0</v>
      </c>
      <c r="J133" s="94">
        <v>0</v>
      </c>
      <c r="K133" s="94">
        <f t="shared" si="7"/>
        <v>0</v>
      </c>
      <c r="L133" s="94">
        <v>0</v>
      </c>
      <c r="M133" s="94">
        <v>0</v>
      </c>
      <c r="N133" s="94">
        <v>0</v>
      </c>
      <c r="O133" s="94">
        <v>0</v>
      </c>
      <c r="P133" s="94">
        <v>0</v>
      </c>
      <c r="Q133" s="94">
        <f t="shared" si="8"/>
        <v>0</v>
      </c>
      <c r="R133" s="94">
        <v>0</v>
      </c>
      <c r="S133" s="94">
        <v>0</v>
      </c>
      <c r="T133" s="94">
        <v>0</v>
      </c>
      <c r="U133" s="93">
        <v>0</v>
      </c>
      <c r="V133" s="94">
        <v>0</v>
      </c>
      <c r="W133" s="94">
        <v>0</v>
      </c>
      <c r="X133" s="94">
        <v>0</v>
      </c>
      <c r="Y133" s="94">
        <v>0</v>
      </c>
      <c r="Z133" s="94">
        <v>0</v>
      </c>
      <c r="AA133" s="95">
        <v>0</v>
      </c>
      <c r="AB133" s="39" t="str">
        <f t="shared" si="9"/>
        <v>A-03-03-01-001Capacitación en lenguaje de señas a los profesionales que atienden directamente el canal presencial</v>
      </c>
      <c r="AC133" s="40">
        <f>+VLOOKUP(AB133,'[1]Presupuesto 2019'!CO:CP,2,0)</f>
        <v>0</v>
      </c>
      <c r="AD133" s="40">
        <f t="shared" si="6"/>
        <v>0</v>
      </c>
    </row>
    <row r="134" spans="1:30" ht="64.5" customHeight="1" x14ac:dyDescent="0.25">
      <c r="A134" s="96"/>
      <c r="B134" s="42"/>
      <c r="C134" s="116" t="s">
        <v>35</v>
      </c>
      <c r="D134" s="102" t="s">
        <v>191</v>
      </c>
      <c r="E134" s="103">
        <v>74200000</v>
      </c>
      <c r="F134" s="94">
        <v>0</v>
      </c>
      <c r="G134" s="94">
        <v>0</v>
      </c>
      <c r="H134" s="94">
        <v>0</v>
      </c>
      <c r="I134" s="94">
        <v>0</v>
      </c>
      <c r="J134" s="94">
        <v>0</v>
      </c>
      <c r="K134" s="94">
        <f t="shared" si="7"/>
        <v>0</v>
      </c>
      <c r="L134" s="94">
        <v>0</v>
      </c>
      <c r="M134" s="94">
        <v>0</v>
      </c>
      <c r="N134" s="103">
        <v>55800000</v>
      </c>
      <c r="O134" s="94">
        <v>0</v>
      </c>
      <c r="P134" s="94">
        <v>0</v>
      </c>
      <c r="Q134" s="94">
        <f t="shared" si="8"/>
        <v>55800000</v>
      </c>
      <c r="R134" s="94">
        <v>0</v>
      </c>
      <c r="S134" s="94">
        <v>0</v>
      </c>
      <c r="T134" s="94">
        <v>0</v>
      </c>
      <c r="U134" s="93">
        <v>0</v>
      </c>
      <c r="V134" s="94">
        <v>0</v>
      </c>
      <c r="W134" s="94">
        <v>0</v>
      </c>
      <c r="X134" s="94">
        <v>-14193960</v>
      </c>
      <c r="Y134" s="94">
        <v>0</v>
      </c>
      <c r="Z134" s="94">
        <v>0</v>
      </c>
      <c r="AA134" s="95">
        <v>115806040</v>
      </c>
      <c r="AB134" s="39" t="str">
        <f t="shared" si="9"/>
        <v>A-03-03-01-001Conocer la percepción y satisfacción de las Personas Desmovilizadas en Proceso de Reintegración, familias, actores externos y ciudadanos colombianos, frente a los servicios, beneficios y atención ofrecidos por la ARN.</v>
      </c>
      <c r="AC134" s="40">
        <f>+VLOOKUP(AB134,'[1]Presupuesto 2019'!CO:CP,2,0)</f>
        <v>115806040</v>
      </c>
      <c r="AD134" s="40">
        <f t="shared" si="6"/>
        <v>0</v>
      </c>
    </row>
    <row r="135" spans="1:30" ht="32.25" customHeight="1" x14ac:dyDescent="0.25">
      <c r="A135" s="96"/>
      <c r="B135" s="42"/>
      <c r="C135" s="112" t="s">
        <v>35</v>
      </c>
      <c r="D135" s="92" t="s">
        <v>192</v>
      </c>
      <c r="E135" s="93">
        <v>7730800</v>
      </c>
      <c r="F135" s="94">
        <v>0</v>
      </c>
      <c r="G135" s="94">
        <v>0</v>
      </c>
      <c r="H135" s="94">
        <v>0</v>
      </c>
      <c r="I135" s="94">
        <v>0</v>
      </c>
      <c r="J135" s="94">
        <v>0</v>
      </c>
      <c r="K135" s="94">
        <f t="shared" si="7"/>
        <v>0</v>
      </c>
      <c r="L135" s="94">
        <v>0</v>
      </c>
      <c r="M135" s="94">
        <v>0</v>
      </c>
      <c r="N135" s="94">
        <v>0</v>
      </c>
      <c r="O135" s="94">
        <v>0</v>
      </c>
      <c r="P135" s="94">
        <v>0</v>
      </c>
      <c r="Q135" s="94">
        <f t="shared" si="8"/>
        <v>0</v>
      </c>
      <c r="R135" s="94">
        <v>0</v>
      </c>
      <c r="S135" s="94">
        <v>0</v>
      </c>
      <c r="T135" s="94">
        <v>0</v>
      </c>
      <c r="U135" s="93">
        <v>0</v>
      </c>
      <c r="V135" s="94">
        <v>0</v>
      </c>
      <c r="W135" s="94">
        <v>0</v>
      </c>
      <c r="X135" s="94">
        <v>0</v>
      </c>
      <c r="Y135" s="94">
        <v>0</v>
      </c>
      <c r="Z135" s="94">
        <v>0</v>
      </c>
      <c r="AA135" s="95">
        <v>7730800</v>
      </c>
      <c r="AB135" s="39" t="str">
        <f t="shared" si="9"/>
        <v>A-03-03-01-001Participar en ferias nacionales de servicio al ciudadano (OPERADOR LOGISTICO)</v>
      </c>
      <c r="AC135" s="40">
        <f>+VLOOKUP(AB135,'[1]Presupuesto 2019'!CO:CP,2,0)</f>
        <v>7730800</v>
      </c>
      <c r="AD135" s="40">
        <f t="shared" si="6"/>
        <v>0</v>
      </c>
    </row>
    <row r="136" spans="1:30" ht="30.75" customHeight="1" x14ac:dyDescent="0.25">
      <c r="A136" s="113"/>
      <c r="B136" s="47"/>
      <c r="C136" s="119" t="s">
        <v>35</v>
      </c>
      <c r="D136" s="144" t="s">
        <v>193</v>
      </c>
      <c r="E136" s="108">
        <v>406000000</v>
      </c>
      <c r="F136" s="94">
        <v>0</v>
      </c>
      <c r="G136" s="94">
        <v>0</v>
      </c>
      <c r="H136" s="94">
        <v>0</v>
      </c>
      <c r="I136" s="94">
        <v>0</v>
      </c>
      <c r="J136" s="94">
        <v>0</v>
      </c>
      <c r="K136" s="94">
        <f t="shared" si="7"/>
        <v>0</v>
      </c>
      <c r="L136" s="94">
        <v>0</v>
      </c>
      <c r="M136" s="94">
        <v>0</v>
      </c>
      <c r="N136" s="94">
        <v>0</v>
      </c>
      <c r="O136" s="94">
        <v>0</v>
      </c>
      <c r="P136" s="94">
        <v>0</v>
      </c>
      <c r="Q136" s="94">
        <f t="shared" si="8"/>
        <v>0</v>
      </c>
      <c r="R136" s="94">
        <v>0</v>
      </c>
      <c r="S136" s="94">
        <v>0</v>
      </c>
      <c r="T136" s="94">
        <v>0</v>
      </c>
      <c r="U136" s="93">
        <v>0</v>
      </c>
      <c r="V136" s="94">
        <v>0</v>
      </c>
      <c r="W136" s="94">
        <v>0</v>
      </c>
      <c r="X136" s="94">
        <v>-6698743</v>
      </c>
      <c r="Y136" s="94">
        <v>0</v>
      </c>
      <c r="Z136" s="94">
        <v>0</v>
      </c>
      <c r="AA136" s="95">
        <v>399301257</v>
      </c>
      <c r="AB136" s="39" t="str">
        <f t="shared" si="9"/>
        <v>A-03-03-01-001Prestar servicio Call center y numeral 516 y línea 018000911516</v>
      </c>
      <c r="AC136" s="40">
        <f>+VLOOKUP(AB136,'[1]Presupuesto 2019'!CO:CP,2,0)</f>
        <v>399301257</v>
      </c>
      <c r="AD136" s="40">
        <f t="shared" si="6"/>
        <v>0</v>
      </c>
    </row>
    <row r="137" spans="1:30" ht="21" customHeight="1" x14ac:dyDescent="0.25">
      <c r="A137" s="113"/>
      <c r="B137" s="109"/>
      <c r="C137" s="119" t="s">
        <v>35</v>
      </c>
      <c r="D137" s="144" t="s">
        <v>194</v>
      </c>
      <c r="E137" s="108">
        <v>115752000</v>
      </c>
      <c r="F137" s="94">
        <v>0</v>
      </c>
      <c r="G137" s="94">
        <v>0</v>
      </c>
      <c r="H137" s="94">
        <v>0</v>
      </c>
      <c r="I137" s="94">
        <v>0</v>
      </c>
      <c r="J137" s="94">
        <v>0</v>
      </c>
      <c r="K137" s="94">
        <f t="shared" si="7"/>
        <v>0</v>
      </c>
      <c r="L137" s="94">
        <v>0</v>
      </c>
      <c r="M137" s="94">
        <v>0</v>
      </c>
      <c r="N137" s="94">
        <v>0</v>
      </c>
      <c r="O137" s="94">
        <v>0</v>
      </c>
      <c r="P137" s="94">
        <v>0</v>
      </c>
      <c r="Q137" s="94">
        <f t="shared" si="8"/>
        <v>0</v>
      </c>
      <c r="R137" s="94">
        <v>0</v>
      </c>
      <c r="S137" s="94">
        <v>0</v>
      </c>
      <c r="T137" s="94">
        <v>0</v>
      </c>
      <c r="U137" s="93">
        <v>0</v>
      </c>
      <c r="V137" s="94">
        <v>0</v>
      </c>
      <c r="W137" s="94">
        <v>0</v>
      </c>
      <c r="X137" s="94">
        <v>0</v>
      </c>
      <c r="Y137" s="94">
        <v>0</v>
      </c>
      <c r="Z137" s="94">
        <v>0</v>
      </c>
      <c r="AA137" s="95">
        <v>115752000</v>
      </c>
      <c r="AB137" s="39" t="str">
        <f t="shared" si="9"/>
        <v>A-03-03-01-001Telefonía Call Center</v>
      </c>
      <c r="AC137" s="40">
        <f>+VLOOKUP(AB137,'[1]Presupuesto 2019'!CO:CP,2,0)</f>
        <v>115752000</v>
      </c>
      <c r="AD137" s="40">
        <f t="shared" ref="AD137:AD142" si="10">+AA137-AC137</f>
        <v>0</v>
      </c>
    </row>
    <row r="138" spans="1:30" ht="21" customHeight="1" x14ac:dyDescent="0.25">
      <c r="A138" s="145"/>
      <c r="B138" s="139" t="s">
        <v>195</v>
      </c>
      <c r="C138" s="116" t="s">
        <v>196</v>
      </c>
      <c r="D138" s="102" t="s">
        <v>197</v>
      </c>
      <c r="E138" s="103">
        <v>24103002000</v>
      </c>
      <c r="F138" s="94">
        <v>0</v>
      </c>
      <c r="G138" s="94">
        <v>-876739256</v>
      </c>
      <c r="H138" s="94">
        <v>0</v>
      </c>
      <c r="I138" s="94">
        <v>0</v>
      </c>
      <c r="J138" s="94">
        <v>0</v>
      </c>
      <c r="K138" s="94">
        <f t="shared" si="7"/>
        <v>0</v>
      </c>
      <c r="L138" s="94">
        <v>0</v>
      </c>
      <c r="M138" s="94">
        <v>0</v>
      </c>
      <c r="N138" s="94">
        <v>0</v>
      </c>
      <c r="O138" s="94">
        <v>0</v>
      </c>
      <c r="P138" s="94">
        <v>0</v>
      </c>
      <c r="Q138" s="94">
        <f t="shared" si="8"/>
        <v>0</v>
      </c>
      <c r="R138" s="94">
        <v>0</v>
      </c>
      <c r="S138" s="94">
        <v>0</v>
      </c>
      <c r="T138" s="94">
        <v>0</v>
      </c>
      <c r="U138" s="93">
        <v>0</v>
      </c>
      <c r="V138" s="94">
        <v>0</v>
      </c>
      <c r="W138" s="94">
        <v>0</v>
      </c>
      <c r="X138" s="94">
        <v>-1150000000</v>
      </c>
      <c r="Y138" s="94">
        <v>-330000000</v>
      </c>
      <c r="Z138" s="94">
        <v>0</v>
      </c>
      <c r="AA138" s="95">
        <v>21746262744</v>
      </c>
      <c r="AB138" s="39" t="str">
        <f t="shared" si="9"/>
        <v>A-01-01-01Nómina Planta Funcionarios ARN</v>
      </c>
      <c r="AC138" s="40">
        <f>+VLOOKUP(AB138,'[1]Presupuesto 2019'!CO:CP,2,0)</f>
        <v>21746262744</v>
      </c>
      <c r="AD138" s="40">
        <f t="shared" si="10"/>
        <v>0</v>
      </c>
    </row>
    <row r="139" spans="1:30" ht="21" customHeight="1" x14ac:dyDescent="0.25">
      <c r="A139" s="96"/>
      <c r="B139" s="42"/>
      <c r="C139" s="112" t="s">
        <v>198</v>
      </c>
      <c r="D139" s="92" t="s">
        <v>197</v>
      </c>
      <c r="E139" s="93">
        <v>8511623000</v>
      </c>
      <c r="F139" s="94">
        <v>0</v>
      </c>
      <c r="G139" s="94">
        <v>-854123000</v>
      </c>
      <c r="H139" s="94">
        <v>0</v>
      </c>
      <c r="I139" s="94">
        <v>0</v>
      </c>
      <c r="J139" s="94">
        <v>0</v>
      </c>
      <c r="K139" s="94">
        <f t="shared" si="7"/>
        <v>0</v>
      </c>
      <c r="L139" s="94">
        <v>0</v>
      </c>
      <c r="M139" s="94">
        <v>0</v>
      </c>
      <c r="N139" s="94">
        <v>0</v>
      </c>
      <c r="O139" s="94">
        <v>0</v>
      </c>
      <c r="P139" s="94">
        <v>0</v>
      </c>
      <c r="Q139" s="94">
        <f t="shared" si="8"/>
        <v>0</v>
      </c>
      <c r="R139" s="94">
        <v>0</v>
      </c>
      <c r="S139" s="94">
        <v>0</v>
      </c>
      <c r="T139" s="94">
        <v>0</v>
      </c>
      <c r="U139" s="93">
        <v>0</v>
      </c>
      <c r="V139" s="94">
        <v>0</v>
      </c>
      <c r="W139" s="94">
        <v>0</v>
      </c>
      <c r="X139" s="94">
        <v>0</v>
      </c>
      <c r="Y139" s="94">
        <v>250000000</v>
      </c>
      <c r="Z139" s="94">
        <v>0</v>
      </c>
      <c r="AA139" s="95">
        <v>7907500000</v>
      </c>
      <c r="AB139" s="39" t="str">
        <f t="shared" si="9"/>
        <v>A-01-01-02Nómina Planta Funcionarios ARN</v>
      </c>
      <c r="AC139" s="40">
        <f>+VLOOKUP(AB139,'[1]Presupuesto 2019'!CO:CP,2,0)</f>
        <v>7907500000</v>
      </c>
      <c r="AD139" s="40">
        <f t="shared" si="10"/>
        <v>0</v>
      </c>
    </row>
    <row r="140" spans="1:30" ht="21" customHeight="1" x14ac:dyDescent="0.25">
      <c r="A140" s="96"/>
      <c r="B140" s="42"/>
      <c r="C140" s="112" t="s">
        <v>199</v>
      </c>
      <c r="D140" s="92" t="s">
        <v>197</v>
      </c>
      <c r="E140" s="93">
        <v>834955000</v>
      </c>
      <c r="F140" s="94">
        <v>0</v>
      </c>
      <c r="G140" s="94">
        <v>1580862256</v>
      </c>
      <c r="H140" s="94">
        <v>0</v>
      </c>
      <c r="I140" s="94">
        <v>0</v>
      </c>
      <c r="J140" s="94">
        <v>0</v>
      </c>
      <c r="K140" s="94">
        <f t="shared" si="7"/>
        <v>0</v>
      </c>
      <c r="L140" s="94">
        <v>0</v>
      </c>
      <c r="M140" s="94">
        <v>0</v>
      </c>
      <c r="N140" s="94">
        <v>0</v>
      </c>
      <c r="O140" s="94">
        <v>0</v>
      </c>
      <c r="P140" s="94">
        <v>0</v>
      </c>
      <c r="Q140" s="94">
        <f t="shared" si="8"/>
        <v>0</v>
      </c>
      <c r="R140" s="94">
        <v>0</v>
      </c>
      <c r="S140" s="94">
        <v>0</v>
      </c>
      <c r="T140" s="94">
        <v>0</v>
      </c>
      <c r="U140" s="93">
        <v>0</v>
      </c>
      <c r="V140" s="94">
        <v>0</v>
      </c>
      <c r="W140" s="94">
        <v>0</v>
      </c>
      <c r="X140" s="94">
        <v>-450000000</v>
      </c>
      <c r="Y140" s="94">
        <v>80000000</v>
      </c>
      <c r="Z140" s="94">
        <v>0</v>
      </c>
      <c r="AA140" s="95">
        <v>2045817256</v>
      </c>
      <c r="AB140" s="39" t="str">
        <f t="shared" si="9"/>
        <v>A-01-01-03Nómina Planta Funcionarios ARN</v>
      </c>
      <c r="AC140" s="40">
        <f>+VLOOKUP(AB140,'[1]Presupuesto 2019'!CO:CP,2,0)</f>
        <v>2045817256</v>
      </c>
      <c r="AD140" s="40">
        <f t="shared" si="10"/>
        <v>0</v>
      </c>
    </row>
    <row r="141" spans="1:30" ht="19.5" customHeight="1" x14ac:dyDescent="0.25">
      <c r="A141" s="145"/>
      <c r="B141" s="42"/>
      <c r="C141" s="119" t="s">
        <v>200</v>
      </c>
      <c r="D141" s="119" t="s">
        <v>197</v>
      </c>
      <c r="E141" s="94">
        <v>0</v>
      </c>
      <c r="F141" s="94">
        <v>0</v>
      </c>
      <c r="G141" s="94">
        <v>75000000</v>
      </c>
      <c r="H141" s="94">
        <v>0</v>
      </c>
      <c r="I141" s="94">
        <v>0</v>
      </c>
      <c r="J141" s="94">
        <v>0</v>
      </c>
      <c r="K141" s="94">
        <f t="shared" si="7"/>
        <v>0</v>
      </c>
      <c r="L141" s="94">
        <v>0</v>
      </c>
      <c r="M141" s="94">
        <v>0</v>
      </c>
      <c r="N141" s="94">
        <v>0</v>
      </c>
      <c r="O141" s="94">
        <v>0</v>
      </c>
      <c r="P141" s="94">
        <v>0</v>
      </c>
      <c r="Q141" s="94">
        <f t="shared" si="8"/>
        <v>0</v>
      </c>
      <c r="R141" s="94">
        <v>0</v>
      </c>
      <c r="S141" s="94">
        <v>0</v>
      </c>
      <c r="T141" s="94">
        <v>0</v>
      </c>
      <c r="U141" s="93">
        <v>0</v>
      </c>
      <c r="V141" s="94">
        <v>0</v>
      </c>
      <c r="W141" s="94">
        <v>0</v>
      </c>
      <c r="X141" s="94">
        <v>0</v>
      </c>
      <c r="Y141" s="94">
        <v>0</v>
      </c>
      <c r="Z141" s="94">
        <v>0</v>
      </c>
      <c r="AA141" s="95">
        <v>75000000</v>
      </c>
      <c r="AB141" s="39" t="str">
        <f t="shared" si="9"/>
        <v>A-03-04-02-012-001Nómina Planta Funcionarios ARN</v>
      </c>
      <c r="AC141" s="40">
        <f>+VLOOKUP(AB141,'[1]Presupuesto 2019'!CO:CP,2,0)</f>
        <v>75000000</v>
      </c>
      <c r="AD141" s="40">
        <f t="shared" si="10"/>
        <v>0</v>
      </c>
    </row>
    <row r="142" spans="1:30" ht="21" customHeight="1" thickBot="1" x14ac:dyDescent="0.3">
      <c r="A142" s="146"/>
      <c r="B142" s="147"/>
      <c r="C142" s="148" t="s">
        <v>201</v>
      </c>
      <c r="D142" s="148" t="s">
        <v>197</v>
      </c>
      <c r="E142" s="133">
        <v>0</v>
      </c>
      <c r="F142" s="133">
        <v>0</v>
      </c>
      <c r="G142" s="133">
        <v>75000000</v>
      </c>
      <c r="H142" s="133">
        <v>0</v>
      </c>
      <c r="I142" s="133">
        <v>0</v>
      </c>
      <c r="J142" s="133">
        <v>0</v>
      </c>
      <c r="K142" s="133">
        <f t="shared" ref="K142" si="11">SUM(H142:J142)</f>
        <v>0</v>
      </c>
      <c r="L142" s="133">
        <v>0</v>
      </c>
      <c r="M142" s="133">
        <v>0</v>
      </c>
      <c r="N142" s="133">
        <v>0</v>
      </c>
      <c r="O142" s="133">
        <v>0</v>
      </c>
      <c r="P142" s="149">
        <v>0</v>
      </c>
      <c r="Q142" s="149">
        <f t="shared" ref="Q142" si="12">SUM(N142:P142)</f>
        <v>0</v>
      </c>
      <c r="R142" s="149">
        <v>0</v>
      </c>
      <c r="S142" s="149">
        <v>0</v>
      </c>
      <c r="T142" s="149">
        <v>0</v>
      </c>
      <c r="U142" s="134">
        <v>0</v>
      </c>
      <c r="V142" s="149">
        <v>0</v>
      </c>
      <c r="W142" s="149">
        <v>0</v>
      </c>
      <c r="X142" s="149">
        <v>0</v>
      </c>
      <c r="Y142" s="149">
        <v>0</v>
      </c>
      <c r="Z142" s="149">
        <v>0</v>
      </c>
      <c r="AA142" s="150">
        <v>75000000</v>
      </c>
      <c r="AB142" s="39" t="str">
        <f t="shared" si="9"/>
        <v>A-03-04-02-012-002Nómina Planta Funcionarios ARN</v>
      </c>
      <c r="AC142" s="40">
        <f>+VLOOKUP(AB142,'[1]Presupuesto 2019'!CO:CP,2,0)</f>
        <v>75000000</v>
      </c>
      <c r="AD142" s="40">
        <f t="shared" si="10"/>
        <v>0</v>
      </c>
    </row>
    <row r="143" spans="1:30" ht="21" thickBot="1" x14ac:dyDescent="0.3">
      <c r="A143" s="151"/>
      <c r="B143" s="152"/>
      <c r="C143" s="164" t="s">
        <v>202</v>
      </c>
      <c r="D143" s="165"/>
      <c r="E143" s="153">
        <v>139591759282</v>
      </c>
      <c r="F143" s="153">
        <f t="shared" ref="F143:R143" si="13">SUM(F8:F142)</f>
        <v>0</v>
      </c>
      <c r="G143" s="153">
        <f t="shared" si="13"/>
        <v>0</v>
      </c>
      <c r="H143" s="153">
        <f t="shared" si="13"/>
        <v>0</v>
      </c>
      <c r="I143" s="153">
        <f t="shared" si="13"/>
        <v>0</v>
      </c>
      <c r="J143" s="153">
        <f t="shared" si="13"/>
        <v>0</v>
      </c>
      <c r="K143" s="153">
        <f t="shared" si="13"/>
        <v>0</v>
      </c>
      <c r="L143" s="153">
        <f t="shared" si="13"/>
        <v>32519470602</v>
      </c>
      <c r="M143" s="153">
        <f t="shared" si="13"/>
        <v>37123659203</v>
      </c>
      <c r="N143" s="154">
        <f t="shared" si="13"/>
        <v>0</v>
      </c>
      <c r="O143" s="154">
        <f t="shared" si="13"/>
        <v>0</v>
      </c>
      <c r="P143" s="154">
        <f t="shared" si="13"/>
        <v>0</v>
      </c>
      <c r="Q143" s="154">
        <f t="shared" si="13"/>
        <v>0</v>
      </c>
      <c r="R143" s="154">
        <f t="shared" si="13"/>
        <v>0</v>
      </c>
      <c r="S143" s="153">
        <f t="shared" ref="S143:Z143" si="14">SUM(S8:S142)</f>
        <v>0</v>
      </c>
      <c r="T143" s="153">
        <f t="shared" si="14"/>
        <v>0</v>
      </c>
      <c r="U143" s="155">
        <f t="shared" si="14"/>
        <v>0</v>
      </c>
      <c r="V143" s="155">
        <f t="shared" si="14"/>
        <v>0</v>
      </c>
      <c r="W143" s="155">
        <f t="shared" si="14"/>
        <v>0</v>
      </c>
      <c r="X143" s="155">
        <f t="shared" si="14"/>
        <v>-5087800000</v>
      </c>
      <c r="Y143" s="155">
        <f t="shared" si="14"/>
        <v>0</v>
      </c>
      <c r="Z143" s="155">
        <f t="shared" si="14"/>
        <v>-3361200000</v>
      </c>
      <c r="AA143" s="153">
        <f>+SUM(AA8:AA142)</f>
        <v>200785889087</v>
      </c>
      <c r="AB143" s="156"/>
      <c r="AC143" s="40"/>
    </row>
    <row r="144" spans="1:30" x14ac:dyDescent="0.25">
      <c r="A144" s="17"/>
      <c r="B144" s="17"/>
    </row>
    <row r="155" spans="1:1" ht="23.25" x14ac:dyDescent="0.25">
      <c r="A155" s="159" t="s">
        <v>203</v>
      </c>
    </row>
    <row r="156" spans="1:1" ht="23.25" x14ac:dyDescent="0.25">
      <c r="A156" s="160" t="s">
        <v>204</v>
      </c>
    </row>
    <row r="157" spans="1:1" ht="20.25" x14ac:dyDescent="0.25">
      <c r="A157" s="161"/>
    </row>
    <row r="158" spans="1:1" ht="20.25" x14ac:dyDescent="0.25">
      <c r="A158" s="161"/>
    </row>
    <row r="159" spans="1:1" ht="20.25" x14ac:dyDescent="0.25">
      <c r="A159" s="161"/>
    </row>
    <row r="160" spans="1:1" x14ac:dyDescent="0.25">
      <c r="A160" s="162" t="s">
        <v>205</v>
      </c>
    </row>
    <row r="161" spans="1:1" x14ac:dyDescent="0.25">
      <c r="A161" s="162" t="s">
        <v>206</v>
      </c>
    </row>
    <row r="162" spans="1:1" x14ac:dyDescent="0.25">
      <c r="A162" s="162" t="s">
        <v>207</v>
      </c>
    </row>
    <row r="163" spans="1:1" x14ac:dyDescent="0.25">
      <c r="A163" s="162" t="s">
        <v>208</v>
      </c>
    </row>
    <row r="164" spans="1:1" x14ac:dyDescent="0.25">
      <c r="A164" s="163"/>
    </row>
  </sheetData>
  <autoFilter ref="A6:AH143"/>
  <mergeCells count="6">
    <mergeCell ref="C143:D143"/>
    <mergeCell ref="A1:AA1"/>
    <mergeCell ref="A2:AA2"/>
    <mergeCell ref="A4:AA4"/>
    <mergeCell ref="B8:B9"/>
    <mergeCell ref="B14:B15"/>
  </mergeCells>
  <printOptions horizontalCentered="1" verticalCentered="1"/>
  <pageMargins left="0.23622047244094491" right="0.23622047244094491" top="0.19685039370078741" bottom="0.23622047244094491" header="0.15748031496062992" footer="0.15748031496062992"/>
  <pageSetup paperSize="14" scale="34" fitToHeight="3" orientation="landscape" horizontalDpi="4294967294" verticalDpi="4294967294" r:id="rId1"/>
  <rowBreaks count="2" manualBreakCount="2">
    <brk id="49" max="26" man="1"/>
    <brk id="104" max="2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3CFCSSYJ6V66-39-129</_dlc_DocId>
    <_dlc_DocIdUrl xmlns="6e2a57a2-9d48-4009-82e5-3fe89fb6c543">
      <Url>https://pruportal.reincorporacion.gov.co/es/agencia/_layouts/15/DocIdRedir.aspx?ID=3CFCSSYJ6V66-39-129</Url>
      <Description>3CFCSSYJ6V66-39-129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8FA92B-5E86-4693-8248-003A0027A713}"/>
</file>

<file path=customXml/itemProps2.xml><?xml version="1.0" encoding="utf-8"?>
<ds:datastoreItem xmlns:ds="http://schemas.openxmlformats.org/officeDocument/2006/customXml" ds:itemID="{6EB80F46-A66B-4674-B0C9-3349AE120765}"/>
</file>

<file path=customXml/itemProps3.xml><?xml version="1.0" encoding="utf-8"?>
<ds:datastoreItem xmlns:ds="http://schemas.openxmlformats.org/officeDocument/2006/customXml" ds:itemID="{3A3A7086-F3D5-4ABE-B1A0-B9EF1914EDA6}"/>
</file>

<file path=customXml/itemProps4.xml><?xml version="1.0" encoding="utf-8"?>
<ds:datastoreItem xmlns:ds="http://schemas.openxmlformats.org/officeDocument/2006/customXml" ds:itemID="{D3D86BA9-733B-40E7-98D0-AC9AA9847E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Desagregado 2019</dc:title>
  <dc:creator>Nancy Stella Guerra Soler</dc:creator>
  <cp:lastModifiedBy>Nancy Stella Guerra Soler</cp:lastModifiedBy>
  <dcterms:created xsi:type="dcterms:W3CDTF">2020-01-24T19:56:28Z</dcterms:created>
  <dcterms:modified xsi:type="dcterms:W3CDTF">2020-01-24T20:15:33Z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e83f57e2-e880-4745-a499-bab1e9c0ff97</vt:lpwstr>
  </property>
</Properties>
</file>